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8280" firstSheet="1" activeTab="10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ноябрь" sheetId="10" r:id="rId10"/>
    <sheet name="декабрь" sheetId="11" r:id="rId11"/>
    <sheet name="январь" sheetId="12" r:id="rId12"/>
    <sheet name="Лист1" sheetId="13" r:id="rId13"/>
  </sheets>
  <definedNames/>
  <calcPr fullCalcOnLoad="1"/>
</workbook>
</file>

<file path=xl/sharedStrings.xml><?xml version="1.0" encoding="utf-8"?>
<sst xmlns="http://schemas.openxmlformats.org/spreadsheetml/2006/main" count="361" uniqueCount="30">
  <si>
    <t>Населенные пункты</t>
  </si>
  <si>
    <t>план</t>
  </si>
  <si>
    <t>факт</t>
  </si>
  <si>
    <t>целевой показатель смертности населения от новообразования</t>
  </si>
  <si>
    <t>число умерших в трудоспособном возрасте</t>
  </si>
  <si>
    <t>общее число выявленный случаев ЗНО (абс)</t>
  </si>
  <si>
    <t>число случаев ЗНО выявленных на ранних стадиях (абс)</t>
  </si>
  <si>
    <t>кол-во умерших до года (абс)</t>
  </si>
  <si>
    <t>кол-во больных ЗНО, состоящих на учете 5 лет и более</t>
  </si>
  <si>
    <t>г.Комсомольск-на -Амуре</t>
  </si>
  <si>
    <t>КГБУЗ Городская больница №2</t>
  </si>
  <si>
    <t>КГБУЗ Городская больница №3</t>
  </si>
  <si>
    <t>КГБУЗ Городская больница №4</t>
  </si>
  <si>
    <t>КГБУЗ Городская больница №7</t>
  </si>
  <si>
    <t>КГБУЗ поликлиника №9</t>
  </si>
  <si>
    <t>ОАО РЖД</t>
  </si>
  <si>
    <t>МСЧ 99</t>
  </si>
  <si>
    <t>Амурский район</t>
  </si>
  <si>
    <t>Комсомольский район</t>
  </si>
  <si>
    <t>Солнечный район</t>
  </si>
  <si>
    <t>апрель</t>
  </si>
  <si>
    <t>май</t>
  </si>
  <si>
    <t>август</t>
  </si>
  <si>
    <t>сентябрь</t>
  </si>
  <si>
    <t>октябрь</t>
  </si>
  <si>
    <t>ноябрь</t>
  </si>
  <si>
    <t>январь 2018 год</t>
  </si>
  <si>
    <t>февраль 2018г.</t>
  </si>
  <si>
    <t>июль 2018 год</t>
  </si>
  <si>
    <t>декабрь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</si>
</sst>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3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66"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M18"/>
  <sheetViews>
    <sheetView zoomScalePageLayoutView="0" workbookViewId="0" topLeftCell="A1">
      <selection activeCell="H42" sqref="H42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27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Лист1!C2</f>
        <v>80.33333333333333</v>
      </c>
      <c r="C7" s="7">
        <v>56</v>
      </c>
      <c r="D7" s="19">
        <f>Лист1!C15</f>
        <v>16.833333333333332</v>
      </c>
      <c r="E7" s="7">
        <v>10</v>
      </c>
      <c r="F7" s="19">
        <f>Лист1!C29</f>
        <v>184</v>
      </c>
      <c r="G7" s="7">
        <v>148</v>
      </c>
      <c r="H7" s="19">
        <f>Лист1!C42</f>
        <v>101.33333333333333</v>
      </c>
      <c r="I7" s="7">
        <v>98</v>
      </c>
      <c r="J7" s="19">
        <f>Лист1!C55</f>
        <v>29.666666666666668</v>
      </c>
      <c r="K7" s="7">
        <v>21</v>
      </c>
      <c r="L7" s="7">
        <f>декабрь!L7</f>
        <v>3158</v>
      </c>
      <c r="M7" s="8"/>
    </row>
    <row r="8" spans="1:13" ht="15">
      <c r="A8" s="9" t="s">
        <v>10</v>
      </c>
      <c r="B8" s="20">
        <f>Лист1!C3</f>
        <v>18.833333333333332</v>
      </c>
      <c r="C8" s="1">
        <v>15</v>
      </c>
      <c r="D8" s="20">
        <f>Лист1!C16</f>
        <v>4.166666666666667</v>
      </c>
      <c r="E8" s="1">
        <v>3</v>
      </c>
      <c r="F8" s="20">
        <f>Лист1!C30</f>
        <v>44.833333333333336</v>
      </c>
      <c r="G8" s="1">
        <v>39</v>
      </c>
      <c r="H8" s="20">
        <f>Лист1!C43</f>
        <v>24.666666666666668</v>
      </c>
      <c r="I8" s="1">
        <v>23</v>
      </c>
      <c r="J8" s="20">
        <f>Лист1!C56</f>
        <v>7.333333333333333</v>
      </c>
      <c r="K8" s="1">
        <v>5</v>
      </c>
      <c r="L8" s="1">
        <f>декабрь!L8</f>
        <v>714</v>
      </c>
      <c r="M8" s="10"/>
    </row>
    <row r="9" spans="1:13" ht="15">
      <c r="A9" s="9" t="s">
        <v>11</v>
      </c>
      <c r="B9" s="20">
        <f>Лист1!C4</f>
        <v>9.5</v>
      </c>
      <c r="C9" s="1">
        <v>3</v>
      </c>
      <c r="D9" s="20">
        <f>Лист1!C17</f>
        <v>2</v>
      </c>
      <c r="E9" s="1">
        <v>3</v>
      </c>
      <c r="F9" s="20">
        <f>Лист1!C31</f>
        <v>22</v>
      </c>
      <c r="G9" s="1">
        <v>7</v>
      </c>
      <c r="H9" s="20">
        <f>Лист1!C44</f>
        <v>12.166666666666666</v>
      </c>
      <c r="I9" s="1">
        <v>4</v>
      </c>
      <c r="J9" s="20">
        <f>Лист1!C57</f>
        <v>3.5</v>
      </c>
      <c r="K9" s="1">
        <v>2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Лист1!C5</f>
        <v>10.5</v>
      </c>
      <c r="C10" s="1">
        <v>11</v>
      </c>
      <c r="D10" s="20">
        <f>Лист1!C18</f>
        <v>2.1666666666666665</v>
      </c>
      <c r="E10" s="1">
        <v>2</v>
      </c>
      <c r="F10" s="20">
        <f>Лист1!C32</f>
        <v>24.833333333333332</v>
      </c>
      <c r="G10" s="1">
        <v>25</v>
      </c>
      <c r="H10" s="20">
        <f>Лист1!C45</f>
        <v>13.666666666666666</v>
      </c>
      <c r="I10" s="1">
        <v>17</v>
      </c>
      <c r="J10" s="20">
        <f>Лист1!C58</f>
        <v>3.8333333333333335</v>
      </c>
      <c r="K10" s="1">
        <v>5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Лист1!C6</f>
        <v>23.166666666666668</v>
      </c>
      <c r="C11" s="1">
        <v>14</v>
      </c>
      <c r="D11" s="20">
        <f>Лист1!C19</f>
        <v>4.833333333333333</v>
      </c>
      <c r="E11" s="1">
        <v>2</v>
      </c>
      <c r="F11" s="20">
        <f>Лист1!C33</f>
        <v>54</v>
      </c>
      <c r="G11" s="1">
        <v>45</v>
      </c>
      <c r="H11" s="20">
        <f>Лист1!C46</f>
        <v>29.833333333333332</v>
      </c>
      <c r="I11" s="1">
        <v>33</v>
      </c>
      <c r="J11" s="20">
        <f>Лист1!C59</f>
        <v>9.5</v>
      </c>
      <c r="K11" s="1">
        <v>3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Лист1!C7</f>
        <v>6.5</v>
      </c>
      <c r="C12" s="1">
        <v>5</v>
      </c>
      <c r="D12" s="20">
        <f>Лист1!C20</f>
        <v>1.3333333333333333</v>
      </c>
      <c r="E12" s="1">
        <v>0</v>
      </c>
      <c r="F12" s="20">
        <f>Лист1!C34</f>
        <v>15.833333333333334</v>
      </c>
      <c r="G12" s="1">
        <v>21</v>
      </c>
      <c r="H12" s="20">
        <f>Лист1!C47</f>
        <v>8.666666666666666</v>
      </c>
      <c r="I12" s="1">
        <v>13</v>
      </c>
      <c r="J12" s="20">
        <f>Лист1!C60</f>
        <v>2.1666666666666665</v>
      </c>
      <c r="K12" s="1">
        <v>2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Лист1!C8</f>
        <v>8.5</v>
      </c>
      <c r="C13" s="1">
        <v>2</v>
      </c>
      <c r="D13" s="20">
        <f>Лист1!C21</f>
        <v>1.8333333333333333</v>
      </c>
      <c r="E13" s="1">
        <v>0</v>
      </c>
      <c r="F13" s="20">
        <f>Лист1!C35</f>
        <v>20.833333333333332</v>
      </c>
      <c r="G13" s="1">
        <v>3</v>
      </c>
      <c r="H13" s="20">
        <f>Лист1!C48</f>
        <v>11.5</v>
      </c>
      <c r="I13" s="1">
        <v>3</v>
      </c>
      <c r="J13" s="20">
        <f>Лист1!C61</f>
        <v>3</v>
      </c>
      <c r="K13" s="1">
        <v>1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Лист1!C9</f>
        <v>2.1666666666666665</v>
      </c>
      <c r="C14" s="1">
        <v>2</v>
      </c>
      <c r="D14" s="20">
        <f>Лист1!C22</f>
        <v>0.5</v>
      </c>
      <c r="E14" s="1">
        <v>0</v>
      </c>
      <c r="F14" s="20">
        <f>Лист1!C36</f>
        <v>1.6666666666666667</v>
      </c>
      <c r="G14" s="1">
        <v>8</v>
      </c>
      <c r="H14" s="20">
        <f>Лист1!C49</f>
        <v>1</v>
      </c>
      <c r="I14" s="1">
        <v>4</v>
      </c>
      <c r="J14" s="20">
        <f>Лист1!C62</f>
        <v>0.3333333333333333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/>
      <c r="I15" s="1"/>
      <c r="J15" s="20"/>
      <c r="K15" s="1"/>
      <c r="L15" s="1"/>
      <c r="M15" s="10"/>
    </row>
    <row r="16" spans="1:13" ht="15">
      <c r="A16" s="9" t="s">
        <v>17</v>
      </c>
      <c r="B16" s="20">
        <f>Лист1!C11</f>
        <v>19.5</v>
      </c>
      <c r="C16" s="1">
        <v>16</v>
      </c>
      <c r="D16" s="20">
        <f>Лист1!C24</f>
        <v>4</v>
      </c>
      <c r="E16" s="1">
        <v>2</v>
      </c>
      <c r="F16" s="20">
        <f>Лист1!C38</f>
        <v>44.5</v>
      </c>
      <c r="G16" s="1">
        <v>25</v>
      </c>
      <c r="H16" s="20">
        <f>Лист1!C51</f>
        <v>24.5</v>
      </c>
      <c r="I16" s="1">
        <v>14</v>
      </c>
      <c r="J16" s="20">
        <f>Лист1!C64</f>
        <v>6.833333333333333</v>
      </c>
      <c r="K16" s="1">
        <v>3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Лист1!C12</f>
        <v>8.833333333333334</v>
      </c>
      <c r="C17" s="1">
        <v>5</v>
      </c>
      <c r="D17" s="20">
        <f>Лист1!C25</f>
        <v>1.8333333333333333</v>
      </c>
      <c r="E17" s="1">
        <v>2</v>
      </c>
      <c r="F17" s="20">
        <f>Лист1!C39</f>
        <v>23.833333333333332</v>
      </c>
      <c r="G17" s="1">
        <v>15</v>
      </c>
      <c r="H17" s="20">
        <f>Лист1!C52</f>
        <v>13.166666666666666</v>
      </c>
      <c r="I17" s="1">
        <v>8</v>
      </c>
      <c r="J17" s="20">
        <f>Лист1!C65</f>
        <v>2.1666666666666665</v>
      </c>
      <c r="K17" s="1">
        <v>0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Лист1!C13</f>
        <v>9.833333333333334</v>
      </c>
      <c r="C18" s="2">
        <v>11</v>
      </c>
      <c r="D18" s="21">
        <f>Лист1!C26</f>
        <v>2</v>
      </c>
      <c r="E18" s="2">
        <v>1</v>
      </c>
      <c r="F18" s="21">
        <f>Лист1!C40</f>
        <v>22.5</v>
      </c>
      <c r="G18" s="2">
        <v>16</v>
      </c>
      <c r="H18" s="21">
        <f>Лист1!C53</f>
        <v>12.333333333333334</v>
      </c>
      <c r="I18" s="2">
        <v>3</v>
      </c>
      <c r="J18" s="21">
        <f>Лист1!C66</f>
        <v>3.3333333333333335</v>
      </c>
      <c r="K18" s="2">
        <v>3</v>
      </c>
      <c r="L18" s="2">
        <f>декабрь!L18</f>
        <v>322</v>
      </c>
      <c r="M18" s="3"/>
    </row>
  </sheetData>
  <sheetProtection/>
  <mergeCells count="7">
    <mergeCell ref="J5:K5"/>
    <mergeCell ref="L5:M5"/>
    <mergeCell ref="A5:A6"/>
    <mergeCell ref="B5:C5"/>
    <mergeCell ref="D5:E5"/>
    <mergeCell ref="F5:G5"/>
    <mergeCell ref="H5:I5"/>
  </mergeCells>
  <conditionalFormatting sqref="B6:B12 D6 F6 H6 J6 L6 B19:B37">
    <cfRule type="expression" priority="64" dxfId="763">
      <formula>$B$6&lt;$A$6</formula>
    </cfRule>
  </conditionalFormatting>
  <conditionalFormatting sqref="C8">
    <cfRule type="expression" priority="63" dxfId="763">
      <formula>$C$8&gt;$B$8</formula>
    </cfRule>
  </conditionalFormatting>
  <conditionalFormatting sqref="E8">
    <cfRule type="cellIs" priority="51" dxfId="763" operator="greaterThan">
      <formula>$D$8</formula>
    </cfRule>
    <cfRule type="expression" priority="62" dxfId="763">
      <formula>$E$8&gt;$D$8</formula>
    </cfRule>
  </conditionalFormatting>
  <conditionalFormatting sqref="C9">
    <cfRule type="expression" priority="61" dxfId="763">
      <formula>$C$9&gt;$B$9</formula>
    </cfRule>
  </conditionalFormatting>
  <conditionalFormatting sqref="C10">
    <cfRule type="expression" priority="60" dxfId="763">
      <formula>$C$10&gt;$B$10</formula>
    </cfRule>
  </conditionalFormatting>
  <conditionalFormatting sqref="C11">
    <cfRule type="expression" priority="59" dxfId="763">
      <formula>$C$11&gt;$B$11</formula>
    </cfRule>
  </conditionalFormatting>
  <conditionalFormatting sqref="C12">
    <cfRule type="expression" priority="58" dxfId="763">
      <formula>$C$12&gt;$B$12</formula>
    </cfRule>
  </conditionalFormatting>
  <conditionalFormatting sqref="C13">
    <cfRule type="expression" priority="57" dxfId="763">
      <formula>$C$13&gt;$B$13</formula>
    </cfRule>
  </conditionalFormatting>
  <conditionalFormatting sqref="C14">
    <cfRule type="expression" priority="56" dxfId="763">
      <formula>$C$14&gt;$B$14</formula>
    </cfRule>
  </conditionalFormatting>
  <conditionalFormatting sqref="C16">
    <cfRule type="expression" priority="55" dxfId="763">
      <formula>$C$16&gt;$B$16</formula>
    </cfRule>
  </conditionalFormatting>
  <conditionalFormatting sqref="C17">
    <cfRule type="expression" priority="54" dxfId="763">
      <formula>$C$17&gt;$B$17</formula>
    </cfRule>
  </conditionalFormatting>
  <conditionalFormatting sqref="C18">
    <cfRule type="expression" priority="53" dxfId="763">
      <formula>$C$18&gt;$B$18</formula>
    </cfRule>
  </conditionalFormatting>
  <conditionalFormatting sqref="E7">
    <cfRule type="cellIs" priority="52" dxfId="763" operator="greaterThan">
      <formula>$D$7</formula>
    </cfRule>
  </conditionalFormatting>
  <conditionalFormatting sqref="E9:E18">
    <cfRule type="cellIs" priority="50" dxfId="763" operator="greaterThan">
      <formula>$D$9</formula>
    </cfRule>
  </conditionalFormatting>
  <conditionalFormatting sqref="G7">
    <cfRule type="cellIs" priority="49" dxfId="764" operator="lessThan">
      <formula>$F$7</formula>
    </cfRule>
  </conditionalFormatting>
  <conditionalFormatting sqref="G8">
    <cfRule type="cellIs" priority="44" dxfId="764" operator="lessThan">
      <formula>$F$8</formula>
    </cfRule>
    <cfRule type="cellIs" priority="48" dxfId="764" operator="lessThan">
      <formula>$F$9</formula>
    </cfRule>
  </conditionalFormatting>
  <conditionalFormatting sqref="G9">
    <cfRule type="cellIs" priority="47" dxfId="764" operator="lessThan">
      <formula>$F$10</formula>
    </cfRule>
  </conditionalFormatting>
  <conditionalFormatting sqref="G11">
    <cfRule type="cellIs" priority="1" dxfId="764" operator="lessThan">
      <formula>$F$11</formula>
    </cfRule>
    <cfRule type="cellIs" priority="46" dxfId="764" operator="lessThan">
      <formula>$F$12</formula>
    </cfRule>
  </conditionalFormatting>
  <conditionalFormatting sqref="G12">
    <cfRule type="cellIs" priority="45" dxfId="764" operator="lessThan">
      <formula>$F$13</formula>
    </cfRule>
  </conditionalFormatting>
  <conditionalFormatting sqref="G13">
    <cfRule type="cellIs" priority="43" dxfId="764" operator="lessThan">
      <formula>$F$13</formula>
    </cfRule>
    <cfRule type="cellIs" priority="65" dxfId="764" operator="lessThan">
      <formula>$F$14</formula>
    </cfRule>
  </conditionalFormatting>
  <conditionalFormatting sqref="G14">
    <cfRule type="cellIs" priority="42" dxfId="764" operator="lessThan">
      <formula>$F$14</formula>
    </cfRule>
  </conditionalFormatting>
  <conditionalFormatting sqref="I7">
    <cfRule type="cellIs" priority="41" dxfId="764" operator="lessThan">
      <formula>$H$7</formula>
    </cfRule>
  </conditionalFormatting>
  <conditionalFormatting sqref="I8">
    <cfRule type="cellIs" priority="40" dxfId="764" operator="lessThan">
      <formula>$H$8</formula>
    </cfRule>
  </conditionalFormatting>
  <conditionalFormatting sqref="I9">
    <cfRule type="cellIs" priority="39" dxfId="764" operator="lessThan">
      <formula>$H$9</formula>
    </cfRule>
  </conditionalFormatting>
  <conditionalFormatting sqref="I10">
    <cfRule type="cellIs" priority="38" dxfId="764" operator="lessThan">
      <formula>$H$10</formula>
    </cfRule>
  </conditionalFormatting>
  <conditionalFormatting sqref="I11">
    <cfRule type="cellIs" priority="37" dxfId="764" operator="lessThan">
      <formula>$H$11</formula>
    </cfRule>
  </conditionalFormatting>
  <conditionalFormatting sqref="I12">
    <cfRule type="cellIs" priority="36" dxfId="764" operator="lessThan">
      <formula>$H$12</formula>
    </cfRule>
  </conditionalFormatting>
  <conditionalFormatting sqref="I13">
    <cfRule type="cellIs" priority="35" dxfId="764" operator="lessThan">
      <formula>$H$13</formula>
    </cfRule>
  </conditionalFormatting>
  <conditionalFormatting sqref="I14">
    <cfRule type="cellIs" priority="34" dxfId="764" operator="lessThan">
      <formula>$H$14</formula>
    </cfRule>
  </conditionalFormatting>
  <conditionalFormatting sqref="G16">
    <cfRule type="cellIs" priority="33" dxfId="764" operator="lessThan">
      <formula>$F$16</formula>
    </cfRule>
  </conditionalFormatting>
  <conditionalFormatting sqref="G17">
    <cfRule type="cellIs" priority="32" dxfId="764" operator="lessThan">
      <formula>$F$17</formula>
    </cfRule>
  </conditionalFormatting>
  <conditionalFormatting sqref="G18">
    <cfRule type="cellIs" priority="31" dxfId="764" operator="lessThan">
      <formula>$F$18</formula>
    </cfRule>
  </conditionalFormatting>
  <conditionalFormatting sqref="I16">
    <cfRule type="cellIs" priority="30" dxfId="764" operator="lessThan">
      <formula>$H$16</formula>
    </cfRule>
  </conditionalFormatting>
  <conditionalFormatting sqref="I17">
    <cfRule type="cellIs" priority="29" dxfId="764" operator="lessThan">
      <formula>$H$17</formula>
    </cfRule>
  </conditionalFormatting>
  <conditionalFormatting sqref="I18">
    <cfRule type="cellIs" priority="28" dxfId="764" operator="lessThan">
      <formula>$H$18</formula>
    </cfRule>
  </conditionalFormatting>
  <conditionalFormatting sqref="K7">
    <cfRule type="cellIs" priority="27" dxfId="764" operator="greaterThan">
      <formula>$J$7</formula>
    </cfRule>
  </conditionalFormatting>
  <conditionalFormatting sqref="K8">
    <cfRule type="cellIs" priority="26" dxfId="764" operator="greaterThan">
      <formula>$J$8</formula>
    </cfRule>
  </conditionalFormatting>
  <conditionalFormatting sqref="K9">
    <cfRule type="cellIs" priority="25" dxfId="764" operator="greaterThan">
      <formula>$J$9</formula>
    </cfRule>
  </conditionalFormatting>
  <conditionalFormatting sqref="K10">
    <cfRule type="cellIs" priority="24" dxfId="764" operator="greaterThan">
      <formula>$J$10</formula>
    </cfRule>
  </conditionalFormatting>
  <conditionalFormatting sqref="K11">
    <cfRule type="cellIs" priority="23" dxfId="764" operator="greaterThan">
      <formula>$J$11</formula>
    </cfRule>
  </conditionalFormatting>
  <conditionalFormatting sqref="K12">
    <cfRule type="cellIs" priority="22" dxfId="764" operator="greaterThan">
      <formula>$J$12</formula>
    </cfRule>
  </conditionalFormatting>
  <conditionalFormatting sqref="K13">
    <cfRule type="cellIs" priority="21" dxfId="764" operator="greaterThan">
      <formula>$J$13</formula>
    </cfRule>
  </conditionalFormatting>
  <conditionalFormatting sqref="K14">
    <cfRule type="cellIs" priority="20" dxfId="764" operator="greaterThan">
      <formula>$J$14</formula>
    </cfRule>
  </conditionalFormatting>
  <conditionalFormatting sqref="K16">
    <cfRule type="cellIs" priority="5" dxfId="764" operator="greaterThan">
      <formula>$J$16</formula>
    </cfRule>
    <cfRule type="cellIs" priority="19" dxfId="764" operator="greaterThan">
      <formula>$J$16</formula>
    </cfRule>
  </conditionalFormatting>
  <conditionalFormatting sqref="K17">
    <cfRule type="cellIs" priority="4" dxfId="764" operator="greaterThan">
      <formula>$J$17</formula>
    </cfRule>
    <cfRule type="cellIs" priority="18" dxfId="764" operator="greaterThan">
      <formula>$J$17</formula>
    </cfRule>
  </conditionalFormatting>
  <conditionalFormatting sqref="K18">
    <cfRule type="cellIs" priority="3" dxfId="764" operator="greaterThan">
      <formula>$J$18</formula>
    </cfRule>
    <cfRule type="cellIs" priority="17" dxfId="764" operator="greaterThan">
      <formula>$J$18</formula>
    </cfRule>
  </conditionalFormatting>
  <conditionalFormatting sqref="M7">
    <cfRule type="cellIs" priority="16" dxfId="764" operator="lessThan">
      <formula>$L$7</formula>
    </cfRule>
  </conditionalFormatting>
  <conditionalFormatting sqref="M8">
    <cfRule type="cellIs" priority="15" dxfId="764" operator="lessThan">
      <formula>$L$8</formula>
    </cfRule>
  </conditionalFormatting>
  <conditionalFormatting sqref="M9">
    <cfRule type="cellIs" priority="14" dxfId="764" operator="lessThan">
      <formula>$L$9</formula>
    </cfRule>
  </conditionalFormatting>
  <conditionalFormatting sqref="M10">
    <cfRule type="cellIs" priority="13" dxfId="764" operator="lessThan">
      <formula>$L$10</formula>
    </cfRule>
  </conditionalFormatting>
  <conditionalFormatting sqref="M11">
    <cfRule type="cellIs" priority="12" dxfId="764" operator="lessThan">
      <formula>$L$11</formula>
    </cfRule>
  </conditionalFormatting>
  <conditionalFormatting sqref="M12">
    <cfRule type="cellIs" priority="11" dxfId="764" operator="lessThan">
      <formula>$L$12</formula>
    </cfRule>
  </conditionalFormatting>
  <conditionalFormatting sqref="M13">
    <cfRule type="cellIs" priority="10" dxfId="764" operator="lessThan">
      <formula>$L$13</formula>
    </cfRule>
  </conditionalFormatting>
  <conditionalFormatting sqref="M14">
    <cfRule type="cellIs" priority="9" dxfId="764" operator="lessThan">
      <formula>$L$14</formula>
    </cfRule>
  </conditionalFormatting>
  <conditionalFormatting sqref="M16">
    <cfRule type="cellIs" priority="8" dxfId="764" operator="lessThan">
      <formula>$L$16</formula>
    </cfRule>
  </conditionalFormatting>
  <conditionalFormatting sqref="M17">
    <cfRule type="cellIs" priority="7" dxfId="764" operator="lessThan">
      <formula>$L$17</formula>
    </cfRule>
  </conditionalFormatting>
  <conditionalFormatting sqref="M18">
    <cfRule type="cellIs" priority="6" dxfId="764" operator="lessThan">
      <formula>$L$18</formula>
    </cfRule>
  </conditionalFormatting>
  <conditionalFormatting sqref="G10">
    <cfRule type="cellIs" priority="2" dxfId="764" operator="lessThan">
      <formula>$F$10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4:M18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25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Лист1!L2</f>
        <v>441.8333333333333</v>
      </c>
      <c r="C7" s="7">
        <v>392</v>
      </c>
      <c r="D7" s="19">
        <f>Лист1!L15</f>
        <v>92.58333333333333</v>
      </c>
      <c r="E7" s="7">
        <v>95</v>
      </c>
      <c r="F7" s="19">
        <v>1012</v>
      </c>
      <c r="G7" s="7">
        <v>1051</v>
      </c>
      <c r="H7" s="19">
        <f>Лист1!L42</f>
        <v>557.3333333333333</v>
      </c>
      <c r="I7" s="7">
        <v>633</v>
      </c>
      <c r="J7" s="19">
        <f>Лист1!L55</f>
        <v>163.16666666666669</v>
      </c>
      <c r="K7" s="7">
        <v>70</v>
      </c>
      <c r="L7" s="7">
        <f>декабрь!L7</f>
        <v>3158</v>
      </c>
      <c r="M7" s="8"/>
    </row>
    <row r="8" spans="1:13" ht="15">
      <c r="A8" s="9" t="s">
        <v>10</v>
      </c>
      <c r="B8" s="20">
        <f>Лист1!L3</f>
        <v>103.58333333333333</v>
      </c>
      <c r="C8" s="1">
        <v>105</v>
      </c>
      <c r="D8" s="20">
        <f>Лист1!L16</f>
        <v>22.916666666666668</v>
      </c>
      <c r="E8" s="1">
        <v>22</v>
      </c>
      <c r="F8" s="20">
        <v>247</v>
      </c>
      <c r="G8" s="1">
        <v>213</v>
      </c>
      <c r="H8" s="20">
        <f>Лист1!L43</f>
        <v>135.66666666666669</v>
      </c>
      <c r="I8" s="1">
        <v>110</v>
      </c>
      <c r="J8" s="20">
        <f>Лист1!L56</f>
        <v>40.33333333333333</v>
      </c>
      <c r="K8" s="1">
        <v>18</v>
      </c>
      <c r="L8" s="1">
        <f>декабрь!L8</f>
        <v>714</v>
      </c>
      <c r="M8" s="10"/>
    </row>
    <row r="9" spans="1:13" ht="15">
      <c r="A9" s="9" t="s">
        <v>11</v>
      </c>
      <c r="B9" s="20">
        <f>Лист1!L4</f>
        <v>52.25</v>
      </c>
      <c r="C9" s="1">
        <v>44</v>
      </c>
      <c r="D9" s="20">
        <f>Лист1!L17</f>
        <v>11</v>
      </c>
      <c r="E9" s="1">
        <v>16</v>
      </c>
      <c r="F9" s="20">
        <v>121</v>
      </c>
      <c r="G9" s="1">
        <v>106</v>
      </c>
      <c r="H9" s="20">
        <f>Лист1!L44</f>
        <v>66.91666666666666</v>
      </c>
      <c r="I9" s="1">
        <v>61</v>
      </c>
      <c r="J9" s="20">
        <f>Лист1!L57</f>
        <v>19.25</v>
      </c>
      <c r="K9" s="1">
        <v>9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Лист1!L5</f>
        <v>57.75</v>
      </c>
      <c r="C10" s="1">
        <v>85</v>
      </c>
      <c r="D10" s="20">
        <f>Лист1!L18</f>
        <v>11.916666666666666</v>
      </c>
      <c r="E10" s="1">
        <v>14</v>
      </c>
      <c r="F10" s="20">
        <v>137</v>
      </c>
      <c r="G10" s="1">
        <v>205</v>
      </c>
      <c r="H10" s="20">
        <f>Лист1!L45</f>
        <v>75.16666666666666</v>
      </c>
      <c r="I10" s="1">
        <v>131</v>
      </c>
      <c r="J10" s="20">
        <f>Лист1!L58</f>
        <v>21.083333333333336</v>
      </c>
      <c r="K10" s="1">
        <v>17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Лист1!L6</f>
        <v>127.41666666666667</v>
      </c>
      <c r="C11" s="1">
        <v>100</v>
      </c>
      <c r="D11" s="20">
        <f>Лист1!L19</f>
        <v>26.583333333333332</v>
      </c>
      <c r="E11" s="1">
        <v>29</v>
      </c>
      <c r="F11" s="20">
        <v>297</v>
      </c>
      <c r="G11" s="1">
        <v>348</v>
      </c>
      <c r="H11" s="20">
        <f>Лист1!L46</f>
        <v>164.08333333333331</v>
      </c>
      <c r="I11" s="1">
        <v>212</v>
      </c>
      <c r="J11" s="20">
        <f>Лист1!L59</f>
        <v>52.25</v>
      </c>
      <c r="K11" s="1">
        <v>12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Лист1!L7</f>
        <v>35.75</v>
      </c>
      <c r="C12" s="1">
        <v>29</v>
      </c>
      <c r="D12" s="20">
        <f>Лист1!L20</f>
        <v>7.333333333333333</v>
      </c>
      <c r="E12" s="1">
        <v>6</v>
      </c>
      <c r="F12" s="20">
        <v>87</v>
      </c>
      <c r="G12" s="1">
        <v>109</v>
      </c>
      <c r="H12" s="20">
        <f>Лист1!L47</f>
        <v>47.666666666666664</v>
      </c>
      <c r="I12" s="1">
        <v>64</v>
      </c>
      <c r="J12" s="20">
        <f>Лист1!L60</f>
        <v>11.916666666666666</v>
      </c>
      <c r="K12" s="1">
        <v>8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Лист1!L8</f>
        <v>46.75</v>
      </c>
      <c r="C13" s="1">
        <v>8</v>
      </c>
      <c r="D13" s="20">
        <f>Лист1!L21</f>
        <v>10.083333333333332</v>
      </c>
      <c r="E13" s="1">
        <v>5</v>
      </c>
      <c r="F13" s="20">
        <v>145</v>
      </c>
      <c r="G13" s="1">
        <v>34</v>
      </c>
      <c r="H13" s="20">
        <f>Лист1!L48</f>
        <v>63.25</v>
      </c>
      <c r="I13" s="1">
        <v>26</v>
      </c>
      <c r="J13" s="20">
        <f>Лист1!L61</f>
        <v>16.5</v>
      </c>
      <c r="K13" s="1">
        <v>3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Лист1!L9</f>
        <v>11.916666666666666</v>
      </c>
      <c r="C14" s="1">
        <v>4</v>
      </c>
      <c r="D14" s="20">
        <f>Лист1!L22</f>
        <v>2.75</v>
      </c>
      <c r="E14" s="1">
        <v>1</v>
      </c>
      <c r="F14" s="20">
        <v>9</v>
      </c>
      <c r="G14" s="1">
        <v>27</v>
      </c>
      <c r="H14" s="20">
        <f>Лист1!L49</f>
        <v>5.5</v>
      </c>
      <c r="I14" s="1">
        <v>16</v>
      </c>
      <c r="J14" s="20">
        <f>Лист1!L62</f>
        <v>1.8333333333333333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Лист1!L23</f>
        <v>0</v>
      </c>
      <c r="E15" s="1"/>
      <c r="F15" s="20">
        <f>Лист1!L37</f>
        <v>0</v>
      </c>
      <c r="G15" s="1"/>
      <c r="H15" s="20">
        <f>Лист1!L50</f>
        <v>0</v>
      </c>
      <c r="I15" s="1"/>
      <c r="J15" s="20">
        <f>Лист1!L63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Лист1!L11</f>
        <v>107.25</v>
      </c>
      <c r="C16" s="1">
        <v>102</v>
      </c>
      <c r="D16" s="20">
        <f>Лист1!L24</f>
        <v>22</v>
      </c>
      <c r="E16" s="1">
        <v>16</v>
      </c>
      <c r="F16" s="20">
        <v>245</v>
      </c>
      <c r="G16" s="1">
        <v>210</v>
      </c>
      <c r="H16" s="20">
        <f>Лист1!L51</f>
        <v>134.75</v>
      </c>
      <c r="I16" s="1">
        <v>123</v>
      </c>
      <c r="J16" s="20">
        <f>Лист1!L64</f>
        <v>37.58333333333333</v>
      </c>
      <c r="K16" s="1">
        <v>15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Лист1!L12</f>
        <v>48.583333333333336</v>
      </c>
      <c r="C17" s="1">
        <v>41</v>
      </c>
      <c r="D17" s="20">
        <f>Лист1!L25</f>
        <v>10.083333333333332</v>
      </c>
      <c r="E17" s="1">
        <v>8</v>
      </c>
      <c r="F17" s="20">
        <v>131</v>
      </c>
      <c r="G17" s="1">
        <v>68</v>
      </c>
      <c r="H17" s="20">
        <f>Лист1!L52</f>
        <v>72.41666666666666</v>
      </c>
      <c r="I17" s="1">
        <v>42</v>
      </c>
      <c r="J17" s="20">
        <f>Лист1!L65</f>
        <v>11.916666666666666</v>
      </c>
      <c r="K17" s="1">
        <v>7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Лист1!L13</f>
        <v>54.083333333333336</v>
      </c>
      <c r="C18" s="2">
        <v>55</v>
      </c>
      <c r="D18" s="21">
        <f>Лист1!L26</f>
        <v>11</v>
      </c>
      <c r="E18" s="2">
        <v>14</v>
      </c>
      <c r="F18" s="21">
        <v>124</v>
      </c>
      <c r="G18" s="2">
        <v>118</v>
      </c>
      <c r="H18" s="21">
        <f>Лист1!L53</f>
        <v>67.83333333333334</v>
      </c>
      <c r="I18" s="2">
        <v>57</v>
      </c>
      <c r="J18" s="21">
        <f>Лист1!L66</f>
        <v>18.333333333333336</v>
      </c>
      <c r="K18" s="2">
        <v>10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63">
      <formula>$B$6&lt;$A$6</formula>
    </cfRule>
  </conditionalFormatting>
  <conditionalFormatting sqref="C8">
    <cfRule type="expression" priority="64" dxfId="763">
      <formula>$C$8&gt;$B$8</formula>
    </cfRule>
  </conditionalFormatting>
  <conditionalFormatting sqref="E8">
    <cfRule type="cellIs" priority="52" dxfId="763" operator="greaterThan">
      <formula>$D$8</formula>
    </cfRule>
    <cfRule type="expression" priority="63" dxfId="763">
      <formula>$E$8&gt;$D$8</formula>
    </cfRule>
  </conditionalFormatting>
  <conditionalFormatting sqref="C9">
    <cfRule type="expression" priority="62" dxfId="763">
      <formula>$C$9&gt;$B$9</formula>
    </cfRule>
  </conditionalFormatting>
  <conditionalFormatting sqref="C10">
    <cfRule type="expression" priority="61" dxfId="763">
      <formula>$C$10&gt;$B$10</formula>
    </cfRule>
  </conditionalFormatting>
  <conditionalFormatting sqref="C11">
    <cfRule type="expression" priority="60" dxfId="763">
      <formula>$C$11&gt;$B$11</formula>
    </cfRule>
  </conditionalFormatting>
  <conditionalFormatting sqref="C12">
    <cfRule type="expression" priority="59" dxfId="763">
      <formula>$C$12&gt;$B$12</formula>
    </cfRule>
  </conditionalFormatting>
  <conditionalFormatting sqref="C13">
    <cfRule type="expression" priority="58" dxfId="763">
      <formula>$C$13&gt;$B$13</formula>
    </cfRule>
  </conditionalFormatting>
  <conditionalFormatting sqref="C14">
    <cfRule type="expression" priority="57" dxfId="763">
      <formula>$C$14&gt;$B$14</formula>
    </cfRule>
  </conditionalFormatting>
  <conditionalFormatting sqref="C16">
    <cfRule type="expression" priority="56" dxfId="763">
      <formula>$C$16&gt;$B$16</formula>
    </cfRule>
  </conditionalFormatting>
  <conditionalFormatting sqref="C17">
    <cfRule type="expression" priority="55" dxfId="763">
      <formula>$C$17&gt;$B$17</formula>
    </cfRule>
  </conditionalFormatting>
  <conditionalFormatting sqref="C18">
    <cfRule type="expression" priority="54" dxfId="763">
      <formula>$C$18&gt;$B$18</formula>
    </cfRule>
  </conditionalFormatting>
  <conditionalFormatting sqref="E7">
    <cfRule type="cellIs" priority="53" dxfId="763" operator="greaterThan">
      <formula>$D$7</formula>
    </cfRule>
  </conditionalFormatting>
  <conditionalFormatting sqref="E9:E18">
    <cfRule type="cellIs" priority="51" dxfId="763" operator="greaterThan">
      <formula>$D$9</formula>
    </cfRule>
  </conditionalFormatting>
  <conditionalFormatting sqref="G7">
    <cfRule type="cellIs" priority="50" dxfId="764" operator="lessThan">
      <formula>$F$7</formula>
    </cfRule>
  </conditionalFormatting>
  <conditionalFormatting sqref="G8">
    <cfRule type="cellIs" priority="45" dxfId="764" operator="lessThan">
      <formula>$F$8</formula>
    </cfRule>
    <cfRule type="cellIs" priority="49" dxfId="764" operator="lessThan">
      <formula>$F$9</formula>
    </cfRule>
  </conditionalFormatting>
  <conditionalFormatting sqref="G9">
    <cfRule type="cellIs" priority="48" dxfId="764" operator="lessThan">
      <formula>$F$10</formula>
    </cfRule>
  </conditionalFormatting>
  <conditionalFormatting sqref="G11">
    <cfRule type="cellIs" priority="2" dxfId="764" operator="lessThan">
      <formula>$F$11</formula>
    </cfRule>
    <cfRule type="cellIs" priority="47" dxfId="764" operator="lessThan">
      <formula>$F$12</formula>
    </cfRule>
  </conditionalFormatting>
  <conditionalFormatting sqref="G12">
    <cfRule type="cellIs" priority="46" dxfId="764" operator="lessThan">
      <formula>$F$13</formula>
    </cfRule>
  </conditionalFormatting>
  <conditionalFormatting sqref="G13">
    <cfRule type="cellIs" priority="44" dxfId="764" operator="lessThan">
      <formula>$F$13</formula>
    </cfRule>
    <cfRule type="cellIs" priority="66" dxfId="764" operator="lessThan">
      <formula>$F$14</formula>
    </cfRule>
  </conditionalFormatting>
  <conditionalFormatting sqref="G14">
    <cfRule type="cellIs" priority="43" dxfId="764" operator="lessThan">
      <formula>$F$14</formula>
    </cfRule>
  </conditionalFormatting>
  <conditionalFormatting sqref="I7">
    <cfRule type="cellIs" priority="42" dxfId="764" operator="lessThan">
      <formula>$H$7</formula>
    </cfRule>
  </conditionalFormatting>
  <conditionalFormatting sqref="I8">
    <cfRule type="cellIs" priority="41" dxfId="764" operator="lessThan">
      <formula>$H$8</formula>
    </cfRule>
  </conditionalFormatting>
  <conditionalFormatting sqref="I9">
    <cfRule type="cellIs" priority="40" dxfId="764" operator="lessThan">
      <formula>$H$9</formula>
    </cfRule>
  </conditionalFormatting>
  <conditionalFormatting sqref="I10">
    <cfRule type="cellIs" priority="39" dxfId="764" operator="lessThan">
      <formula>$H$10</formula>
    </cfRule>
  </conditionalFormatting>
  <conditionalFormatting sqref="I11">
    <cfRule type="cellIs" priority="38" dxfId="764" operator="lessThan">
      <formula>$H$11</formula>
    </cfRule>
  </conditionalFormatting>
  <conditionalFormatting sqref="I12">
    <cfRule type="cellIs" priority="37" dxfId="764" operator="lessThan">
      <formula>$H$12</formula>
    </cfRule>
  </conditionalFormatting>
  <conditionalFormatting sqref="I13">
    <cfRule type="cellIs" priority="36" dxfId="764" operator="lessThan">
      <formula>$H$13</formula>
    </cfRule>
  </conditionalFormatting>
  <conditionalFormatting sqref="I14">
    <cfRule type="cellIs" priority="35" dxfId="764" operator="lessThan">
      <formula>$H$14</formula>
    </cfRule>
  </conditionalFormatting>
  <conditionalFormatting sqref="G16">
    <cfRule type="cellIs" priority="34" dxfId="764" operator="lessThan">
      <formula>$F$16</formula>
    </cfRule>
  </conditionalFormatting>
  <conditionalFormatting sqref="G17">
    <cfRule type="cellIs" priority="33" dxfId="764" operator="lessThan">
      <formula>$F$17</formula>
    </cfRule>
  </conditionalFormatting>
  <conditionalFormatting sqref="G18">
    <cfRule type="cellIs" priority="32" dxfId="764" operator="lessThan">
      <formula>$F$18</formula>
    </cfRule>
  </conditionalFormatting>
  <conditionalFormatting sqref="I16">
    <cfRule type="cellIs" priority="31" dxfId="764" operator="lessThan">
      <formula>$H$16</formula>
    </cfRule>
  </conditionalFormatting>
  <conditionalFormatting sqref="I17">
    <cfRule type="cellIs" priority="30" dxfId="764" operator="lessThan">
      <formula>$H$17</formula>
    </cfRule>
  </conditionalFormatting>
  <conditionalFormatting sqref="I18">
    <cfRule type="cellIs" priority="29" dxfId="764" operator="lessThan">
      <formula>$H$18</formula>
    </cfRule>
  </conditionalFormatting>
  <conditionalFormatting sqref="K7">
    <cfRule type="cellIs" priority="28" dxfId="764" operator="greaterThan">
      <formula>$J$7</formula>
    </cfRule>
  </conditionalFormatting>
  <conditionalFormatting sqref="K8">
    <cfRule type="cellIs" priority="27" dxfId="764" operator="greaterThan">
      <formula>$J$8</formula>
    </cfRule>
  </conditionalFormatting>
  <conditionalFormatting sqref="K9">
    <cfRule type="cellIs" priority="26" dxfId="764" operator="greaterThan">
      <formula>$J$9</formula>
    </cfRule>
  </conditionalFormatting>
  <conditionalFormatting sqref="K10">
    <cfRule type="cellIs" priority="25" dxfId="764" operator="greaterThan">
      <formula>$J$10</formula>
    </cfRule>
  </conditionalFormatting>
  <conditionalFormatting sqref="K11">
    <cfRule type="cellIs" priority="24" dxfId="764" operator="greaterThan">
      <formula>$J$11</formula>
    </cfRule>
  </conditionalFormatting>
  <conditionalFormatting sqref="K12">
    <cfRule type="cellIs" priority="23" dxfId="764" operator="greaterThan">
      <formula>$J$12</formula>
    </cfRule>
  </conditionalFormatting>
  <conditionalFormatting sqref="K13">
    <cfRule type="cellIs" priority="22" dxfId="764" operator="greaterThan">
      <formula>$J$13</formula>
    </cfRule>
  </conditionalFormatting>
  <conditionalFormatting sqref="K14">
    <cfRule type="cellIs" priority="21" dxfId="764" operator="greaterThan">
      <formula>$J$14</formula>
    </cfRule>
  </conditionalFormatting>
  <conditionalFormatting sqref="K16">
    <cfRule type="cellIs" priority="6" dxfId="764" operator="greaterThan">
      <formula>$J$16</formula>
    </cfRule>
    <cfRule type="cellIs" priority="20" dxfId="764" operator="greaterThan">
      <formula>$J$16</formula>
    </cfRule>
  </conditionalFormatting>
  <conditionalFormatting sqref="K17">
    <cfRule type="cellIs" priority="5" dxfId="764" operator="greaterThan">
      <formula>$J$17</formula>
    </cfRule>
    <cfRule type="cellIs" priority="19" dxfId="764" operator="greaterThan">
      <formula>$J$17</formula>
    </cfRule>
  </conditionalFormatting>
  <conditionalFormatting sqref="K18">
    <cfRule type="cellIs" priority="4" dxfId="764" operator="greaterThan">
      <formula>$J$18</formula>
    </cfRule>
    <cfRule type="cellIs" priority="18" dxfId="764" operator="greaterThan">
      <formula>$J$18</formula>
    </cfRule>
  </conditionalFormatting>
  <conditionalFormatting sqref="M7">
    <cfRule type="cellIs" priority="17" dxfId="764" operator="lessThan">
      <formula>$L$7</formula>
    </cfRule>
  </conditionalFormatting>
  <conditionalFormatting sqref="M8">
    <cfRule type="cellIs" priority="16" dxfId="764" operator="lessThan">
      <formula>$L$8</formula>
    </cfRule>
  </conditionalFormatting>
  <conditionalFormatting sqref="M9">
    <cfRule type="cellIs" priority="15" dxfId="764" operator="lessThan">
      <formula>$L$9</formula>
    </cfRule>
  </conditionalFormatting>
  <conditionalFormatting sqref="M10">
    <cfRule type="cellIs" priority="14" dxfId="764" operator="lessThan">
      <formula>$L$10</formula>
    </cfRule>
  </conditionalFormatting>
  <conditionalFormatting sqref="M11">
    <cfRule type="cellIs" priority="13" dxfId="764" operator="lessThan">
      <formula>$L$11</formula>
    </cfRule>
  </conditionalFormatting>
  <conditionalFormatting sqref="M12">
    <cfRule type="cellIs" priority="12" dxfId="764" operator="lessThan">
      <formula>$L$12</formula>
    </cfRule>
  </conditionalFormatting>
  <conditionalFormatting sqref="M13">
    <cfRule type="cellIs" priority="11" dxfId="764" operator="lessThan">
      <formula>$L$13</formula>
    </cfRule>
  </conditionalFormatting>
  <conditionalFormatting sqref="M14">
    <cfRule type="cellIs" priority="10" dxfId="764" operator="lessThan">
      <formula>$L$14</formula>
    </cfRule>
  </conditionalFormatting>
  <conditionalFormatting sqref="M16">
    <cfRule type="cellIs" priority="9" dxfId="764" operator="lessThan">
      <formula>$L$16</formula>
    </cfRule>
  </conditionalFormatting>
  <conditionalFormatting sqref="M17">
    <cfRule type="cellIs" priority="8" dxfId="764" operator="lessThan">
      <formula>$L$17</formula>
    </cfRule>
  </conditionalFormatting>
  <conditionalFormatting sqref="M18">
    <cfRule type="cellIs" priority="7" dxfId="764" operator="lessThan">
      <formula>$L$18</formula>
    </cfRule>
  </conditionalFormatting>
  <conditionalFormatting sqref="G10">
    <cfRule type="cellIs" priority="3" dxfId="764" operator="lessThan">
      <formula>$F$10</formula>
    </cfRule>
  </conditionalFormatting>
  <conditionalFormatting sqref="C7">
    <cfRule type="cellIs" priority="1" dxfId="763" operator="greaterThan">
      <formula>$B$7</formula>
    </cfRule>
  </conditionalFormatting>
  <printOptions/>
  <pageMargins left="0.7" right="0.7" top="0.75" bottom="0.75" header="0.3" footer="0.3"/>
  <pageSetup fitToHeight="0" fitToWidth="1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M18"/>
  <sheetViews>
    <sheetView tabSelected="1" zoomScalePageLayoutView="0" workbookViewId="0" topLeftCell="A1">
      <selection activeCell="H21" sqref="H21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29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7">
        <v>482</v>
      </c>
      <c r="C7" s="7">
        <v>443</v>
      </c>
      <c r="D7" s="7">
        <v>101</v>
      </c>
      <c r="E7" s="7">
        <v>97</v>
      </c>
      <c r="F7" s="7">
        <v>1104</v>
      </c>
      <c r="G7" s="7">
        <v>1154</v>
      </c>
      <c r="H7" s="7">
        <v>608</v>
      </c>
      <c r="I7" s="7">
        <v>675</v>
      </c>
      <c r="J7" s="15">
        <v>178</v>
      </c>
      <c r="K7" s="7">
        <v>91</v>
      </c>
      <c r="L7" s="7">
        <v>3158</v>
      </c>
      <c r="M7" s="8"/>
    </row>
    <row r="8" spans="1:13" ht="15">
      <c r="A8" s="9" t="s">
        <v>10</v>
      </c>
      <c r="B8" s="1">
        <v>113</v>
      </c>
      <c r="C8" s="1">
        <v>113</v>
      </c>
      <c r="D8" s="1">
        <v>25</v>
      </c>
      <c r="E8" s="1">
        <v>24</v>
      </c>
      <c r="F8" s="1">
        <v>269</v>
      </c>
      <c r="G8" s="1">
        <v>232</v>
      </c>
      <c r="H8" s="1">
        <v>148</v>
      </c>
      <c r="I8" s="1">
        <v>121</v>
      </c>
      <c r="J8" s="1">
        <v>44</v>
      </c>
      <c r="K8" s="1">
        <v>23</v>
      </c>
      <c r="L8" s="1">
        <v>714</v>
      </c>
      <c r="M8" s="10"/>
    </row>
    <row r="9" spans="1:13" ht="15">
      <c r="A9" s="9" t="s">
        <v>11</v>
      </c>
      <c r="B9" s="1">
        <v>57</v>
      </c>
      <c r="C9" s="1">
        <v>46</v>
      </c>
      <c r="D9" s="1">
        <v>12</v>
      </c>
      <c r="E9" s="1">
        <v>16</v>
      </c>
      <c r="F9" s="1">
        <v>132</v>
      </c>
      <c r="G9" s="1">
        <v>116</v>
      </c>
      <c r="H9" s="1">
        <v>73</v>
      </c>
      <c r="I9" s="1">
        <v>69</v>
      </c>
      <c r="J9" s="1">
        <v>21</v>
      </c>
      <c r="K9" s="1">
        <v>10</v>
      </c>
      <c r="L9" s="1">
        <v>187</v>
      </c>
      <c r="M9" s="10"/>
    </row>
    <row r="10" spans="1:13" ht="15">
      <c r="A10" s="9" t="s">
        <v>12</v>
      </c>
      <c r="B10" s="1">
        <v>63</v>
      </c>
      <c r="C10" s="1">
        <v>93</v>
      </c>
      <c r="D10" s="1">
        <v>13</v>
      </c>
      <c r="E10" s="1">
        <v>13</v>
      </c>
      <c r="F10" s="1">
        <v>149</v>
      </c>
      <c r="G10" s="1">
        <v>222</v>
      </c>
      <c r="H10" s="1">
        <v>82</v>
      </c>
      <c r="I10" s="1">
        <v>140</v>
      </c>
      <c r="J10" s="1">
        <v>23</v>
      </c>
      <c r="K10" s="1">
        <v>19</v>
      </c>
      <c r="L10" s="1">
        <v>798</v>
      </c>
      <c r="M10" s="10"/>
    </row>
    <row r="11" spans="1:13" ht="15">
      <c r="A11" s="9" t="s">
        <v>13</v>
      </c>
      <c r="B11" s="1">
        <v>139</v>
      </c>
      <c r="C11" s="1">
        <v>112</v>
      </c>
      <c r="D11" s="1">
        <v>29</v>
      </c>
      <c r="E11" s="1">
        <v>29</v>
      </c>
      <c r="F11" s="1">
        <v>324</v>
      </c>
      <c r="G11" s="1">
        <v>383</v>
      </c>
      <c r="H11" s="1">
        <v>179</v>
      </c>
      <c r="I11" s="1">
        <v>231</v>
      </c>
      <c r="J11" s="1">
        <v>57</v>
      </c>
      <c r="K11" s="1">
        <v>18</v>
      </c>
      <c r="L11" s="1">
        <v>1101</v>
      </c>
      <c r="M11" s="10"/>
    </row>
    <row r="12" spans="1:13" ht="15">
      <c r="A12" s="9" t="s">
        <v>14</v>
      </c>
      <c r="B12" s="1">
        <v>39</v>
      </c>
      <c r="C12" s="1">
        <v>33</v>
      </c>
      <c r="D12" s="1">
        <v>8</v>
      </c>
      <c r="E12" s="1">
        <v>8</v>
      </c>
      <c r="F12" s="1">
        <v>95</v>
      </c>
      <c r="G12" s="1">
        <v>117</v>
      </c>
      <c r="H12" s="1">
        <v>52</v>
      </c>
      <c r="I12" s="1">
        <v>67</v>
      </c>
      <c r="J12" s="1">
        <v>13</v>
      </c>
      <c r="K12" s="1">
        <v>8</v>
      </c>
      <c r="L12" s="1">
        <v>107</v>
      </c>
      <c r="M12" s="10"/>
    </row>
    <row r="13" spans="1:13" ht="15">
      <c r="A13" s="9" t="s">
        <v>15</v>
      </c>
      <c r="B13" s="1">
        <v>51</v>
      </c>
      <c r="C13" s="1">
        <v>8</v>
      </c>
      <c r="D13" s="1">
        <v>11</v>
      </c>
      <c r="E13" s="1">
        <v>5</v>
      </c>
      <c r="F13" s="1">
        <v>125</v>
      </c>
      <c r="G13" s="1">
        <v>35</v>
      </c>
      <c r="H13" s="1">
        <v>69</v>
      </c>
      <c r="I13" s="1">
        <v>27</v>
      </c>
      <c r="J13" s="1">
        <v>18</v>
      </c>
      <c r="K13" s="1">
        <v>3</v>
      </c>
      <c r="L13" s="1">
        <v>224</v>
      </c>
      <c r="M13" s="10"/>
    </row>
    <row r="14" spans="1:13" ht="15">
      <c r="A14" s="9" t="s">
        <v>16</v>
      </c>
      <c r="B14" s="1">
        <v>13</v>
      </c>
      <c r="C14" s="1">
        <v>5</v>
      </c>
      <c r="D14" s="1">
        <v>3</v>
      </c>
      <c r="E14" s="1">
        <v>1</v>
      </c>
      <c r="F14" s="1">
        <v>10</v>
      </c>
      <c r="G14" s="1">
        <v>33</v>
      </c>
      <c r="H14" s="1">
        <v>6</v>
      </c>
      <c r="I14" s="1">
        <v>20</v>
      </c>
      <c r="J14" s="1">
        <v>2</v>
      </c>
      <c r="K14" s="1">
        <v>3</v>
      </c>
      <c r="L14" s="1">
        <v>27</v>
      </c>
      <c r="M14" s="10"/>
    </row>
    <row r="15" spans="1:13" ht="15">
      <c r="A15" s="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0"/>
    </row>
    <row r="16" spans="1:13" ht="15">
      <c r="A16" s="9" t="s">
        <v>17</v>
      </c>
      <c r="B16" s="1">
        <v>117</v>
      </c>
      <c r="C16" s="1">
        <v>119</v>
      </c>
      <c r="D16" s="1">
        <v>24</v>
      </c>
      <c r="E16" s="1">
        <v>33</v>
      </c>
      <c r="F16" s="1">
        <v>267</v>
      </c>
      <c r="G16" s="1">
        <v>237</v>
      </c>
      <c r="H16" s="1">
        <v>147</v>
      </c>
      <c r="I16" s="1">
        <v>143</v>
      </c>
      <c r="J16" s="1">
        <v>41</v>
      </c>
      <c r="K16" s="1">
        <v>17</v>
      </c>
      <c r="L16" s="1">
        <v>714</v>
      </c>
      <c r="M16" s="10"/>
    </row>
    <row r="17" spans="1:13" ht="15">
      <c r="A17" s="9" t="s">
        <v>18</v>
      </c>
      <c r="B17" s="1">
        <v>53</v>
      </c>
      <c r="C17" s="1">
        <v>57</v>
      </c>
      <c r="D17" s="1">
        <v>11</v>
      </c>
      <c r="E17" s="1">
        <v>16</v>
      </c>
      <c r="F17" s="1">
        <v>143</v>
      </c>
      <c r="G17" s="1">
        <v>68</v>
      </c>
      <c r="H17" s="1">
        <v>79</v>
      </c>
      <c r="I17" s="1">
        <v>41</v>
      </c>
      <c r="J17" s="1">
        <v>13</v>
      </c>
      <c r="K17" s="1">
        <v>10</v>
      </c>
      <c r="L17" s="1">
        <v>230</v>
      </c>
      <c r="M17" s="10"/>
    </row>
    <row r="18" spans="1:13" ht="15.75" thickBot="1">
      <c r="A18" s="11" t="s">
        <v>19</v>
      </c>
      <c r="B18" s="2">
        <v>59</v>
      </c>
      <c r="C18" s="2">
        <v>65</v>
      </c>
      <c r="D18" s="2">
        <v>12</v>
      </c>
      <c r="E18" s="2">
        <v>17</v>
      </c>
      <c r="F18" s="2">
        <v>135</v>
      </c>
      <c r="G18" s="2">
        <v>133</v>
      </c>
      <c r="H18" s="2">
        <v>74</v>
      </c>
      <c r="I18" s="2">
        <v>63</v>
      </c>
      <c r="J18" s="2">
        <v>20</v>
      </c>
      <c r="K18" s="2">
        <v>13</v>
      </c>
      <c r="L18" s="2"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63">
      <formula>$B$6&lt;$A$6</formula>
    </cfRule>
  </conditionalFormatting>
  <conditionalFormatting sqref="C8">
    <cfRule type="expression" priority="64" dxfId="763">
      <formula>$C$8&gt;$B$8</formula>
    </cfRule>
  </conditionalFormatting>
  <conditionalFormatting sqref="E8">
    <cfRule type="cellIs" priority="52" dxfId="763" operator="greaterThan">
      <formula>$D$8</formula>
    </cfRule>
    <cfRule type="expression" priority="63" dxfId="763">
      <formula>$E$8&gt;$D$8</formula>
    </cfRule>
  </conditionalFormatting>
  <conditionalFormatting sqref="C9">
    <cfRule type="expression" priority="62" dxfId="763">
      <formula>$C$9&gt;$B$9</formula>
    </cfRule>
  </conditionalFormatting>
  <conditionalFormatting sqref="C10">
    <cfRule type="expression" priority="61" dxfId="763">
      <formula>$C$10&gt;$B$10</formula>
    </cfRule>
  </conditionalFormatting>
  <conditionalFormatting sqref="C11">
    <cfRule type="expression" priority="60" dxfId="763">
      <formula>$C$11&gt;$B$11</formula>
    </cfRule>
  </conditionalFormatting>
  <conditionalFormatting sqref="C12">
    <cfRule type="expression" priority="59" dxfId="763">
      <formula>$C$12&gt;$B$12</formula>
    </cfRule>
  </conditionalFormatting>
  <conditionalFormatting sqref="C13">
    <cfRule type="expression" priority="58" dxfId="763">
      <formula>$C$13&gt;$B$13</formula>
    </cfRule>
  </conditionalFormatting>
  <conditionalFormatting sqref="C14">
    <cfRule type="expression" priority="57" dxfId="763">
      <formula>$C$14&gt;$B$14</formula>
    </cfRule>
  </conditionalFormatting>
  <conditionalFormatting sqref="C16">
    <cfRule type="expression" priority="56" dxfId="763">
      <formula>$C$16&gt;$B$16</formula>
    </cfRule>
  </conditionalFormatting>
  <conditionalFormatting sqref="C17">
    <cfRule type="expression" priority="55" dxfId="763">
      <formula>$C$17&gt;$B$17</formula>
    </cfRule>
  </conditionalFormatting>
  <conditionalFormatting sqref="C18">
    <cfRule type="expression" priority="54" dxfId="763">
      <formula>$C$18&gt;$B$18</formula>
    </cfRule>
  </conditionalFormatting>
  <conditionalFormatting sqref="E7">
    <cfRule type="cellIs" priority="53" dxfId="763" operator="greaterThan">
      <formula>$D$7</formula>
    </cfRule>
  </conditionalFormatting>
  <conditionalFormatting sqref="E9:E18">
    <cfRule type="cellIs" priority="51" dxfId="763" operator="greaterThan">
      <formula>$D$9</formula>
    </cfRule>
  </conditionalFormatting>
  <conditionalFormatting sqref="G7">
    <cfRule type="cellIs" priority="50" dxfId="764" operator="lessThan">
      <formula>$F$7</formula>
    </cfRule>
  </conditionalFormatting>
  <conditionalFormatting sqref="G8">
    <cfRule type="cellIs" priority="45" dxfId="764" operator="lessThan">
      <formula>$F$8</formula>
    </cfRule>
    <cfRule type="cellIs" priority="49" dxfId="764" operator="lessThan">
      <formula>$F$9</formula>
    </cfRule>
  </conditionalFormatting>
  <conditionalFormatting sqref="G9">
    <cfRule type="cellIs" priority="48" dxfId="764" operator="lessThan">
      <formula>$F$10</formula>
    </cfRule>
  </conditionalFormatting>
  <conditionalFormatting sqref="G11">
    <cfRule type="cellIs" priority="2" dxfId="764" operator="lessThan">
      <formula>$F$11</formula>
    </cfRule>
    <cfRule type="cellIs" priority="47" dxfId="764" operator="lessThan">
      <formula>$F$12</formula>
    </cfRule>
  </conditionalFormatting>
  <conditionalFormatting sqref="G12">
    <cfRule type="cellIs" priority="46" dxfId="764" operator="lessThan">
      <formula>$F$13</formula>
    </cfRule>
  </conditionalFormatting>
  <conditionalFormatting sqref="G13">
    <cfRule type="cellIs" priority="44" dxfId="764" operator="lessThan">
      <formula>$F$13</formula>
    </cfRule>
    <cfRule type="cellIs" priority="66" dxfId="764" operator="lessThan">
      <formula>$F$14</formula>
    </cfRule>
  </conditionalFormatting>
  <conditionalFormatting sqref="G14">
    <cfRule type="cellIs" priority="43" dxfId="764" operator="lessThan">
      <formula>$F$14</formula>
    </cfRule>
  </conditionalFormatting>
  <conditionalFormatting sqref="I7">
    <cfRule type="cellIs" priority="42" dxfId="764" operator="lessThan">
      <formula>$H$7</formula>
    </cfRule>
  </conditionalFormatting>
  <conditionalFormatting sqref="I8">
    <cfRule type="cellIs" priority="41" dxfId="764" operator="lessThan">
      <formula>$H$8</formula>
    </cfRule>
  </conditionalFormatting>
  <conditionalFormatting sqref="I9">
    <cfRule type="cellIs" priority="40" dxfId="764" operator="lessThan">
      <formula>$H$9</formula>
    </cfRule>
  </conditionalFormatting>
  <conditionalFormatting sqref="I10">
    <cfRule type="cellIs" priority="39" dxfId="764" operator="lessThan">
      <formula>$H$10</formula>
    </cfRule>
  </conditionalFormatting>
  <conditionalFormatting sqref="I11">
    <cfRule type="cellIs" priority="38" dxfId="764" operator="lessThan">
      <formula>$H$11</formula>
    </cfRule>
  </conditionalFormatting>
  <conditionalFormatting sqref="I12">
    <cfRule type="cellIs" priority="37" dxfId="764" operator="lessThan">
      <formula>$H$12</formula>
    </cfRule>
  </conditionalFormatting>
  <conditionalFormatting sqref="I13">
    <cfRule type="cellIs" priority="36" dxfId="764" operator="lessThan">
      <formula>$H$13</formula>
    </cfRule>
  </conditionalFormatting>
  <conditionalFormatting sqref="I14">
    <cfRule type="cellIs" priority="35" dxfId="764" operator="lessThan">
      <formula>$H$14</formula>
    </cfRule>
  </conditionalFormatting>
  <conditionalFormatting sqref="G16">
    <cfRule type="cellIs" priority="34" dxfId="764" operator="lessThan">
      <formula>$F$16</formula>
    </cfRule>
  </conditionalFormatting>
  <conditionalFormatting sqref="G17">
    <cfRule type="cellIs" priority="33" dxfId="764" operator="lessThan">
      <formula>$F$17</formula>
    </cfRule>
  </conditionalFormatting>
  <conditionalFormatting sqref="G18">
    <cfRule type="cellIs" priority="32" dxfId="764" operator="lessThan">
      <formula>$F$18</formula>
    </cfRule>
  </conditionalFormatting>
  <conditionalFormatting sqref="I16">
    <cfRule type="cellIs" priority="31" dxfId="764" operator="lessThan">
      <formula>$H$16</formula>
    </cfRule>
  </conditionalFormatting>
  <conditionalFormatting sqref="I17">
    <cfRule type="cellIs" priority="30" dxfId="764" operator="lessThan">
      <formula>$H$17</formula>
    </cfRule>
  </conditionalFormatting>
  <conditionalFormatting sqref="I18">
    <cfRule type="cellIs" priority="29" dxfId="764" operator="lessThan">
      <formula>$H$18</formula>
    </cfRule>
  </conditionalFormatting>
  <conditionalFormatting sqref="K7">
    <cfRule type="cellIs" priority="28" dxfId="764" operator="greaterThan">
      <formula>$J$7</formula>
    </cfRule>
  </conditionalFormatting>
  <conditionalFormatting sqref="K8">
    <cfRule type="cellIs" priority="27" dxfId="764" operator="greaterThan">
      <formula>$J$8</formula>
    </cfRule>
  </conditionalFormatting>
  <conditionalFormatting sqref="K9">
    <cfRule type="cellIs" priority="26" dxfId="764" operator="greaterThan">
      <formula>$J$9</formula>
    </cfRule>
  </conditionalFormatting>
  <conditionalFormatting sqref="K10">
    <cfRule type="cellIs" priority="25" dxfId="764" operator="greaterThan">
      <formula>$J$10</formula>
    </cfRule>
  </conditionalFormatting>
  <conditionalFormatting sqref="K11">
    <cfRule type="cellIs" priority="24" dxfId="764" operator="greaterThan">
      <formula>$J$11</formula>
    </cfRule>
  </conditionalFormatting>
  <conditionalFormatting sqref="K12">
    <cfRule type="cellIs" priority="23" dxfId="764" operator="greaterThan">
      <formula>$J$12</formula>
    </cfRule>
  </conditionalFormatting>
  <conditionalFormatting sqref="K13">
    <cfRule type="cellIs" priority="22" dxfId="764" operator="greaterThan">
      <formula>$J$13</formula>
    </cfRule>
  </conditionalFormatting>
  <conditionalFormatting sqref="K14">
    <cfRule type="cellIs" priority="21" dxfId="764" operator="greaterThan">
      <formula>$J$14</formula>
    </cfRule>
  </conditionalFormatting>
  <conditionalFormatting sqref="K16">
    <cfRule type="cellIs" priority="6" dxfId="764" operator="greaterThan">
      <formula>$J$16</formula>
    </cfRule>
    <cfRule type="cellIs" priority="20" dxfId="764" operator="greaterThan">
      <formula>$J$16</formula>
    </cfRule>
  </conditionalFormatting>
  <conditionalFormatting sqref="K17">
    <cfRule type="cellIs" priority="5" dxfId="764" operator="greaterThan">
      <formula>$J$17</formula>
    </cfRule>
    <cfRule type="cellIs" priority="19" dxfId="764" operator="greaterThan">
      <formula>$J$17</formula>
    </cfRule>
  </conditionalFormatting>
  <conditionalFormatting sqref="K18">
    <cfRule type="cellIs" priority="4" dxfId="764" operator="greaterThan">
      <formula>$J$18</formula>
    </cfRule>
    <cfRule type="cellIs" priority="18" dxfId="764" operator="greaterThan">
      <formula>$J$18</formula>
    </cfRule>
  </conditionalFormatting>
  <conditionalFormatting sqref="M7">
    <cfRule type="cellIs" priority="17" dxfId="764" operator="lessThan">
      <formula>$L$7</formula>
    </cfRule>
  </conditionalFormatting>
  <conditionalFormatting sqref="M8">
    <cfRule type="cellIs" priority="16" dxfId="764" operator="lessThan">
      <formula>$L$8</formula>
    </cfRule>
  </conditionalFormatting>
  <conditionalFormatting sqref="M9">
    <cfRule type="cellIs" priority="15" dxfId="764" operator="lessThan">
      <formula>$L$9</formula>
    </cfRule>
  </conditionalFormatting>
  <conditionalFormatting sqref="M10">
    <cfRule type="cellIs" priority="14" dxfId="764" operator="lessThan">
      <formula>$L$10</formula>
    </cfRule>
  </conditionalFormatting>
  <conditionalFormatting sqref="M11">
    <cfRule type="cellIs" priority="13" dxfId="764" operator="lessThan">
      <formula>$L$11</formula>
    </cfRule>
  </conditionalFormatting>
  <conditionalFormatting sqref="M12">
    <cfRule type="cellIs" priority="12" dxfId="764" operator="lessThan">
      <formula>$L$12</formula>
    </cfRule>
  </conditionalFormatting>
  <conditionalFormatting sqref="M13">
    <cfRule type="cellIs" priority="11" dxfId="764" operator="lessThan">
      <formula>$L$13</formula>
    </cfRule>
  </conditionalFormatting>
  <conditionalFormatting sqref="M14">
    <cfRule type="cellIs" priority="10" dxfId="764" operator="lessThan">
      <formula>$L$14</formula>
    </cfRule>
  </conditionalFormatting>
  <conditionalFormatting sqref="M16">
    <cfRule type="cellIs" priority="9" dxfId="764" operator="lessThan">
      <formula>$L$16</formula>
    </cfRule>
  </conditionalFormatting>
  <conditionalFormatting sqref="M17">
    <cfRule type="cellIs" priority="8" dxfId="764" operator="lessThan">
      <formula>$L$17</formula>
    </cfRule>
  </conditionalFormatting>
  <conditionalFormatting sqref="M18">
    <cfRule type="cellIs" priority="7" dxfId="764" operator="lessThan">
      <formula>$L$18</formula>
    </cfRule>
  </conditionalFormatting>
  <conditionalFormatting sqref="G10">
    <cfRule type="cellIs" priority="3" dxfId="764" operator="lessThan">
      <formula>$F$10</formula>
    </cfRule>
  </conditionalFormatting>
  <conditionalFormatting sqref="C7">
    <cfRule type="cellIs" priority="1" dxfId="763" operator="greaterThan">
      <formula>$B$7</formula>
    </cfRule>
  </conditionalFormatting>
  <printOptions/>
  <pageMargins left="0.25" right="0.25" top="0.75" bottom="0.75" header="0.3" footer="0.3"/>
  <pageSetup fitToHeight="1" fitToWidth="1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H17"/>
  <sheetViews>
    <sheetView zoomScalePageLayoutView="0" workbookViewId="0" topLeftCell="A1">
      <selection activeCell="N13" sqref="N13"/>
    </sheetView>
  </sheetViews>
  <sheetFormatPr defaultColWidth="9.140625" defaultRowHeight="15"/>
  <cols>
    <col min="2" max="2" width="36.7109375" style="0" customWidth="1"/>
  </cols>
  <sheetData>
    <row r="2" ht="18.75">
      <c r="B2" s="22" t="s">
        <v>26</v>
      </c>
    </row>
    <row r="3" ht="15.75" thickBot="1"/>
    <row r="4" spans="2:8" ht="42.75" customHeight="1">
      <c r="B4" s="30" t="s">
        <v>0</v>
      </c>
      <c r="C4" s="28" t="s">
        <v>3</v>
      </c>
      <c r="D4" s="28"/>
      <c r="E4" s="28" t="s">
        <v>4</v>
      </c>
      <c r="F4" s="28"/>
      <c r="G4" s="28" t="s">
        <v>7</v>
      </c>
      <c r="H4" s="28"/>
    </row>
    <row r="5" spans="2:8" ht="15.75" customHeight="1" thickBot="1">
      <c r="B5" s="31"/>
      <c r="C5" s="4" t="s">
        <v>1</v>
      </c>
      <c r="D5" s="4" t="s">
        <v>2</v>
      </c>
      <c r="E5" s="4" t="s">
        <v>1</v>
      </c>
      <c r="F5" s="4" t="s">
        <v>2</v>
      </c>
      <c r="G5" s="4" t="s">
        <v>1</v>
      </c>
      <c r="H5" s="4" t="s">
        <v>2</v>
      </c>
    </row>
    <row r="6" spans="2:8" ht="15">
      <c r="B6" s="6" t="s">
        <v>9</v>
      </c>
      <c r="C6" s="15">
        <v>40</v>
      </c>
      <c r="D6" s="15">
        <v>22</v>
      </c>
      <c r="E6" s="15">
        <v>8</v>
      </c>
      <c r="F6" s="15">
        <v>4</v>
      </c>
      <c r="G6" s="15">
        <v>15</v>
      </c>
      <c r="H6" s="15">
        <v>10</v>
      </c>
    </row>
    <row r="7" spans="2:8" ht="15.75" customHeight="1">
      <c r="B7" s="9" t="s">
        <v>10</v>
      </c>
      <c r="C7" s="13">
        <v>9</v>
      </c>
      <c r="D7" s="13">
        <v>6</v>
      </c>
      <c r="E7" s="13">
        <v>2</v>
      </c>
      <c r="F7" s="13">
        <v>1</v>
      </c>
      <c r="G7" s="13">
        <v>4</v>
      </c>
      <c r="H7" s="13">
        <v>4</v>
      </c>
    </row>
    <row r="8" spans="2:8" ht="15">
      <c r="B8" s="9" t="s">
        <v>11</v>
      </c>
      <c r="C8" s="13">
        <v>5</v>
      </c>
      <c r="D8" s="13">
        <v>1</v>
      </c>
      <c r="E8" s="13">
        <v>1</v>
      </c>
      <c r="F8" s="13">
        <v>3</v>
      </c>
      <c r="G8" s="13">
        <v>2</v>
      </c>
      <c r="H8" s="13">
        <v>1</v>
      </c>
    </row>
    <row r="9" spans="2:8" ht="15.75" customHeight="1">
      <c r="B9" s="9" t="s">
        <v>12</v>
      </c>
      <c r="C9" s="13">
        <v>5</v>
      </c>
      <c r="D9" s="13">
        <v>7</v>
      </c>
      <c r="E9" s="13">
        <v>1</v>
      </c>
      <c r="F9" s="13">
        <v>0</v>
      </c>
      <c r="G9" s="13">
        <v>2</v>
      </c>
      <c r="H9" s="13">
        <v>3</v>
      </c>
    </row>
    <row r="10" spans="2:8" ht="15">
      <c r="B10" s="9" t="s">
        <v>13</v>
      </c>
      <c r="C10" s="13">
        <v>12</v>
      </c>
      <c r="D10" s="13">
        <v>6</v>
      </c>
      <c r="E10" s="13">
        <v>3</v>
      </c>
      <c r="F10" s="13">
        <v>0</v>
      </c>
      <c r="G10" s="13">
        <v>5</v>
      </c>
      <c r="H10" s="13">
        <v>0</v>
      </c>
    </row>
    <row r="11" spans="2:8" ht="15.75" customHeight="1">
      <c r="B11" s="9" t="s">
        <v>14</v>
      </c>
      <c r="C11" s="13">
        <v>3</v>
      </c>
      <c r="D11" s="13">
        <v>0</v>
      </c>
      <c r="E11" s="13">
        <v>1</v>
      </c>
      <c r="F11" s="13">
        <v>0</v>
      </c>
      <c r="G11" s="13">
        <v>1</v>
      </c>
      <c r="H11" s="13">
        <v>0</v>
      </c>
    </row>
    <row r="12" spans="2:8" ht="15">
      <c r="B12" s="9" t="s">
        <v>15</v>
      </c>
      <c r="C12" s="13">
        <v>4</v>
      </c>
      <c r="D12" s="13">
        <v>0</v>
      </c>
      <c r="E12" s="13">
        <v>1</v>
      </c>
      <c r="F12" s="13">
        <v>0</v>
      </c>
      <c r="G12" s="13">
        <v>2</v>
      </c>
      <c r="H12" s="13">
        <v>0</v>
      </c>
    </row>
    <row r="13" spans="2:8" ht="15.75" customHeight="1">
      <c r="B13" s="9" t="s">
        <v>16</v>
      </c>
      <c r="C13" s="13">
        <v>1</v>
      </c>
      <c r="D13" s="13">
        <v>2</v>
      </c>
      <c r="E13" s="13">
        <v>0</v>
      </c>
      <c r="F13" s="13">
        <v>0</v>
      </c>
      <c r="G13" s="13">
        <v>0</v>
      </c>
      <c r="H13" s="13">
        <v>2</v>
      </c>
    </row>
    <row r="14" spans="2:8" ht="15">
      <c r="B14" s="9"/>
      <c r="C14" s="13"/>
      <c r="D14" s="13"/>
      <c r="E14" s="13"/>
      <c r="F14" s="13"/>
      <c r="G14" s="13"/>
      <c r="H14" s="13"/>
    </row>
    <row r="15" spans="2:8" ht="15.75" customHeight="1">
      <c r="B15" s="9" t="s">
        <v>17</v>
      </c>
      <c r="C15" s="13">
        <v>8</v>
      </c>
      <c r="D15" s="13">
        <v>5</v>
      </c>
      <c r="E15" s="13">
        <v>2</v>
      </c>
      <c r="F15" s="13">
        <v>1</v>
      </c>
      <c r="G15" s="13">
        <v>3</v>
      </c>
      <c r="H15" s="13">
        <v>2</v>
      </c>
    </row>
    <row r="16" spans="2:8" ht="15">
      <c r="B16" s="9" t="s">
        <v>18</v>
      </c>
      <c r="C16" s="13">
        <v>4</v>
      </c>
      <c r="D16" s="13">
        <v>6</v>
      </c>
      <c r="E16" s="13">
        <v>1</v>
      </c>
      <c r="F16" s="13">
        <v>1</v>
      </c>
      <c r="G16" s="13">
        <v>2</v>
      </c>
      <c r="H16" s="13">
        <v>0</v>
      </c>
    </row>
    <row r="17" spans="2:8" ht="15.75" thickBot="1">
      <c r="B17" s="11" t="s">
        <v>19</v>
      </c>
      <c r="C17" s="14">
        <v>5</v>
      </c>
      <c r="D17" s="14">
        <v>6</v>
      </c>
      <c r="E17" s="14">
        <v>1</v>
      </c>
      <c r="F17" s="14">
        <v>1</v>
      </c>
      <c r="G17" s="14">
        <v>2</v>
      </c>
      <c r="H17" s="14">
        <v>3</v>
      </c>
    </row>
  </sheetData>
  <sheetProtection/>
  <mergeCells count="4">
    <mergeCell ref="G4:H4"/>
    <mergeCell ref="B4:B5"/>
    <mergeCell ref="C4:D4"/>
    <mergeCell ref="E4:F4"/>
  </mergeCells>
  <conditionalFormatting sqref="C5:C11 E5 G5">
    <cfRule type="expression" priority="64" dxfId="763">
      <formula>$B$6&lt;$A$6</formula>
    </cfRule>
  </conditionalFormatting>
  <conditionalFormatting sqref="D7">
    <cfRule type="expression" priority="63" dxfId="763">
      <formula>$C$8&gt;$B$8</formula>
    </cfRule>
  </conditionalFormatting>
  <conditionalFormatting sqref="F7">
    <cfRule type="cellIs" priority="51" dxfId="763" operator="greaterThan">
      <formula>$D$8</formula>
    </cfRule>
    <cfRule type="expression" priority="62" dxfId="763">
      <formula>$E$8&gt;$D$8</formula>
    </cfRule>
  </conditionalFormatting>
  <conditionalFormatting sqref="D8">
    <cfRule type="expression" priority="61" dxfId="763">
      <formula>$C$9&gt;$B$9</formula>
    </cfRule>
  </conditionalFormatting>
  <conditionalFormatting sqref="D9">
    <cfRule type="expression" priority="60" dxfId="763">
      <formula>$C$10&gt;$B$10</formula>
    </cfRule>
  </conditionalFormatting>
  <conditionalFormatting sqref="D10">
    <cfRule type="expression" priority="59" dxfId="763">
      <formula>$C$11&gt;$B$11</formula>
    </cfRule>
  </conditionalFormatting>
  <conditionalFormatting sqref="D11">
    <cfRule type="expression" priority="58" dxfId="763">
      <formula>$C$12&gt;$B$12</formula>
    </cfRule>
  </conditionalFormatting>
  <conditionalFormatting sqref="D12">
    <cfRule type="expression" priority="57" dxfId="763">
      <formula>$C$13&gt;$B$13</formula>
    </cfRule>
  </conditionalFormatting>
  <conditionalFormatting sqref="D13">
    <cfRule type="expression" priority="56" dxfId="763">
      <formula>$C$14&gt;$B$14</formula>
    </cfRule>
  </conditionalFormatting>
  <conditionalFormatting sqref="D15">
    <cfRule type="expression" priority="55" dxfId="763">
      <formula>$C$16&gt;$B$16</formula>
    </cfRule>
  </conditionalFormatting>
  <conditionalFormatting sqref="D16">
    <cfRule type="expression" priority="54" dxfId="763">
      <formula>$C$17&gt;$B$17</formula>
    </cfRule>
  </conditionalFormatting>
  <conditionalFormatting sqref="D17">
    <cfRule type="expression" priority="53" dxfId="763">
      <formula>$C$18&gt;$B$18</formula>
    </cfRule>
  </conditionalFormatting>
  <conditionalFormatting sqref="F6">
    <cfRule type="cellIs" priority="52" dxfId="763" operator="greaterThan">
      <formula>$D$7</formula>
    </cfRule>
  </conditionalFormatting>
  <conditionalFormatting sqref="F8:F17">
    <cfRule type="cellIs" priority="50" dxfId="763" operator="greaterThan">
      <formula>$D$9</formula>
    </cfRule>
  </conditionalFormatting>
  <conditionalFormatting sqref="H6">
    <cfRule type="cellIs" priority="27" dxfId="764" operator="greaterThan">
      <formula>январь!#REF!</formula>
    </cfRule>
  </conditionalFormatting>
  <conditionalFormatting sqref="H7">
    <cfRule type="cellIs" priority="26" dxfId="764" operator="greaterThan">
      <formula>январь!#REF!</formula>
    </cfRule>
  </conditionalFormatting>
  <conditionalFormatting sqref="H8">
    <cfRule type="cellIs" priority="25" dxfId="764" operator="greaterThan">
      <formula>январь!#REF!</formula>
    </cfRule>
  </conditionalFormatting>
  <conditionalFormatting sqref="H9">
    <cfRule type="cellIs" priority="24" dxfId="764" operator="greaterThan">
      <formula>январь!#REF!</formula>
    </cfRule>
  </conditionalFormatting>
  <conditionalFormatting sqref="H10">
    <cfRule type="cellIs" priority="23" dxfId="764" operator="greaterThan">
      <formula>январь!#REF!</formula>
    </cfRule>
  </conditionalFormatting>
  <conditionalFormatting sqref="H11">
    <cfRule type="cellIs" priority="22" dxfId="764" operator="greaterThan">
      <formula>январь!#REF!</formula>
    </cfRule>
  </conditionalFormatting>
  <conditionalFormatting sqref="H12">
    <cfRule type="cellIs" priority="21" dxfId="764" operator="greaterThan">
      <formula>январь!#REF!</formula>
    </cfRule>
  </conditionalFormatting>
  <conditionalFormatting sqref="H13">
    <cfRule type="cellIs" priority="20" dxfId="764" operator="greaterThan">
      <formula>январь!#REF!</formula>
    </cfRule>
  </conditionalFormatting>
  <conditionalFormatting sqref="H15">
    <cfRule type="cellIs" priority="5" dxfId="764" operator="greaterThan">
      <formula>январь!#REF!</formula>
    </cfRule>
    <cfRule type="cellIs" priority="19" dxfId="764" operator="greaterThan">
      <formula>январь!#REF!</formula>
    </cfRule>
  </conditionalFormatting>
  <conditionalFormatting sqref="H16">
    <cfRule type="cellIs" priority="4" dxfId="764" operator="greaterThan">
      <formula>январь!#REF!</formula>
    </cfRule>
    <cfRule type="cellIs" priority="18" dxfId="764" operator="greaterThan">
      <formula>январь!#REF!</formula>
    </cfRule>
  </conditionalFormatting>
  <conditionalFormatting sqref="H17">
    <cfRule type="cellIs" priority="3" dxfId="764" operator="greaterThan">
      <formula>январь!#REF!</formula>
    </cfRule>
    <cfRule type="cellIs" priority="17" dxfId="764" operator="greaterThan">
      <formula>январь!#REF!</formula>
    </cfRule>
  </conditionalFormatting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66"/>
  <sheetViews>
    <sheetView zoomScalePageLayoutView="0" workbookViewId="0" topLeftCell="A1">
      <selection activeCell="L55" sqref="L55"/>
    </sheetView>
  </sheetViews>
  <sheetFormatPr defaultColWidth="9.140625" defaultRowHeight="15"/>
  <sheetData>
    <row r="1" spans="3:12" ht="15.75" thickBot="1"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</row>
    <row r="2" spans="2:12" ht="15">
      <c r="B2" s="15">
        <v>482</v>
      </c>
      <c r="C2" s="23">
        <f>B2/12*2</f>
        <v>80.33333333333333</v>
      </c>
      <c r="D2" s="23">
        <f>B2/12*3</f>
        <v>120.5</v>
      </c>
      <c r="E2" s="23">
        <f>B2/12*4</f>
        <v>160.66666666666666</v>
      </c>
      <c r="F2" s="23">
        <f>B2/12*5</f>
        <v>200.83333333333331</v>
      </c>
      <c r="G2" s="23">
        <f>B2/12*6</f>
        <v>241</v>
      </c>
      <c r="H2" s="23">
        <f>B2/12*7</f>
        <v>281.16666666666663</v>
      </c>
      <c r="I2" s="23">
        <f>B2/12*8</f>
        <v>321.3333333333333</v>
      </c>
      <c r="J2" s="23">
        <f>B2/12*9</f>
        <v>361.5</v>
      </c>
      <c r="K2" s="23">
        <f>B2/12*10</f>
        <v>401.66666666666663</v>
      </c>
      <c r="L2" s="23">
        <f>B2/12*11</f>
        <v>441.8333333333333</v>
      </c>
    </row>
    <row r="3" spans="2:12" ht="15">
      <c r="B3" s="13">
        <v>113</v>
      </c>
      <c r="C3" s="23">
        <f aca="true" t="shared" si="0" ref="C3:C13">B3/12*2</f>
        <v>18.833333333333332</v>
      </c>
      <c r="D3" s="23">
        <f aca="true" t="shared" si="1" ref="D3:D13">B3/12*3</f>
        <v>28.25</v>
      </c>
      <c r="E3" s="23">
        <f aca="true" t="shared" si="2" ref="E3:E13">B3/12*4</f>
        <v>37.666666666666664</v>
      </c>
      <c r="F3" s="23">
        <f aca="true" t="shared" si="3" ref="F3:F13">B3/12*5</f>
        <v>47.08333333333333</v>
      </c>
      <c r="G3" s="23">
        <f aca="true" t="shared" si="4" ref="G3:G13">B3/12*6</f>
        <v>56.5</v>
      </c>
      <c r="H3" s="23">
        <f aca="true" t="shared" si="5" ref="H3:H13">B3/12*7</f>
        <v>65.91666666666666</v>
      </c>
      <c r="I3" s="23">
        <f aca="true" t="shared" si="6" ref="I3:I13">B3/12*8</f>
        <v>75.33333333333333</v>
      </c>
      <c r="J3" s="23">
        <f aca="true" t="shared" si="7" ref="J3:J13">B3/12*9</f>
        <v>84.75</v>
      </c>
      <c r="K3" s="23">
        <f aca="true" t="shared" si="8" ref="K3:K13">B3/12*10</f>
        <v>94.16666666666666</v>
      </c>
      <c r="L3" s="23">
        <f aca="true" t="shared" si="9" ref="L3:L13">B3/12*11</f>
        <v>103.58333333333333</v>
      </c>
    </row>
    <row r="4" spans="2:12" ht="15">
      <c r="B4" s="13">
        <v>57</v>
      </c>
      <c r="C4" s="23">
        <f t="shared" si="0"/>
        <v>9.5</v>
      </c>
      <c r="D4" s="23">
        <f t="shared" si="1"/>
        <v>14.25</v>
      </c>
      <c r="E4" s="23">
        <f t="shared" si="2"/>
        <v>19</v>
      </c>
      <c r="F4" s="23">
        <f t="shared" si="3"/>
        <v>23.75</v>
      </c>
      <c r="G4" s="23">
        <f t="shared" si="4"/>
        <v>28.5</v>
      </c>
      <c r="H4" s="23">
        <f t="shared" si="5"/>
        <v>33.25</v>
      </c>
      <c r="I4" s="23">
        <f t="shared" si="6"/>
        <v>38</v>
      </c>
      <c r="J4" s="23">
        <f t="shared" si="7"/>
        <v>42.75</v>
      </c>
      <c r="K4" s="23">
        <f t="shared" si="8"/>
        <v>47.5</v>
      </c>
      <c r="L4" s="23">
        <f t="shared" si="9"/>
        <v>52.25</v>
      </c>
    </row>
    <row r="5" spans="2:12" ht="15">
      <c r="B5" s="13">
        <v>63</v>
      </c>
      <c r="C5" s="23">
        <f t="shared" si="0"/>
        <v>10.5</v>
      </c>
      <c r="D5" s="23">
        <f t="shared" si="1"/>
        <v>15.75</v>
      </c>
      <c r="E5" s="23">
        <f t="shared" si="2"/>
        <v>21</v>
      </c>
      <c r="F5" s="23">
        <f t="shared" si="3"/>
        <v>26.25</v>
      </c>
      <c r="G5" s="23">
        <f t="shared" si="4"/>
        <v>31.5</v>
      </c>
      <c r="H5" s="23">
        <f t="shared" si="5"/>
        <v>36.75</v>
      </c>
      <c r="I5" s="23">
        <f t="shared" si="6"/>
        <v>42</v>
      </c>
      <c r="J5" s="23">
        <f t="shared" si="7"/>
        <v>47.25</v>
      </c>
      <c r="K5" s="23">
        <f t="shared" si="8"/>
        <v>52.5</v>
      </c>
      <c r="L5" s="23">
        <f t="shared" si="9"/>
        <v>57.75</v>
      </c>
    </row>
    <row r="6" spans="2:12" ht="15">
      <c r="B6" s="13">
        <v>139</v>
      </c>
      <c r="C6" s="23">
        <f t="shared" si="0"/>
        <v>23.166666666666668</v>
      </c>
      <c r="D6" s="23">
        <f t="shared" si="1"/>
        <v>34.75</v>
      </c>
      <c r="E6" s="23">
        <f t="shared" si="2"/>
        <v>46.333333333333336</v>
      </c>
      <c r="F6" s="23">
        <f t="shared" si="3"/>
        <v>57.91666666666667</v>
      </c>
      <c r="G6" s="23">
        <f t="shared" si="4"/>
        <v>69.5</v>
      </c>
      <c r="H6" s="23">
        <f t="shared" si="5"/>
        <v>81.08333333333334</v>
      </c>
      <c r="I6" s="23">
        <f t="shared" si="6"/>
        <v>92.66666666666667</v>
      </c>
      <c r="J6" s="23">
        <f t="shared" si="7"/>
        <v>104.25</v>
      </c>
      <c r="K6" s="23">
        <f t="shared" si="8"/>
        <v>115.83333333333334</v>
      </c>
      <c r="L6" s="23">
        <f t="shared" si="9"/>
        <v>127.41666666666667</v>
      </c>
    </row>
    <row r="7" spans="2:12" ht="15">
      <c r="B7" s="13">
        <v>39</v>
      </c>
      <c r="C7" s="23">
        <f t="shared" si="0"/>
        <v>6.5</v>
      </c>
      <c r="D7" s="23">
        <f t="shared" si="1"/>
        <v>9.75</v>
      </c>
      <c r="E7" s="23">
        <f t="shared" si="2"/>
        <v>13</v>
      </c>
      <c r="F7" s="23">
        <f t="shared" si="3"/>
        <v>16.25</v>
      </c>
      <c r="G7" s="23">
        <f t="shared" si="4"/>
        <v>19.5</v>
      </c>
      <c r="H7" s="23">
        <f t="shared" si="5"/>
        <v>22.75</v>
      </c>
      <c r="I7" s="23">
        <f t="shared" si="6"/>
        <v>26</v>
      </c>
      <c r="J7" s="23">
        <f t="shared" si="7"/>
        <v>29.25</v>
      </c>
      <c r="K7" s="23">
        <f t="shared" si="8"/>
        <v>32.5</v>
      </c>
      <c r="L7" s="23">
        <f t="shared" si="9"/>
        <v>35.75</v>
      </c>
    </row>
    <row r="8" spans="2:12" ht="15">
      <c r="B8" s="13">
        <v>51</v>
      </c>
      <c r="C8" s="23">
        <f t="shared" si="0"/>
        <v>8.5</v>
      </c>
      <c r="D8" s="23">
        <f t="shared" si="1"/>
        <v>12.75</v>
      </c>
      <c r="E8" s="23">
        <f t="shared" si="2"/>
        <v>17</v>
      </c>
      <c r="F8" s="23">
        <f t="shared" si="3"/>
        <v>21.25</v>
      </c>
      <c r="G8" s="23">
        <f t="shared" si="4"/>
        <v>25.5</v>
      </c>
      <c r="H8" s="23">
        <f t="shared" si="5"/>
        <v>29.75</v>
      </c>
      <c r="I8" s="23">
        <f t="shared" si="6"/>
        <v>34</v>
      </c>
      <c r="J8" s="23">
        <f t="shared" si="7"/>
        <v>38.25</v>
      </c>
      <c r="K8" s="23">
        <f t="shared" si="8"/>
        <v>42.5</v>
      </c>
      <c r="L8" s="23">
        <f t="shared" si="9"/>
        <v>46.75</v>
      </c>
    </row>
    <row r="9" spans="2:12" ht="15">
      <c r="B9" s="13">
        <v>13</v>
      </c>
      <c r="C9" s="23">
        <f t="shared" si="0"/>
        <v>2.1666666666666665</v>
      </c>
      <c r="D9" s="23">
        <f t="shared" si="1"/>
        <v>3.25</v>
      </c>
      <c r="E9" s="23">
        <f t="shared" si="2"/>
        <v>4.333333333333333</v>
      </c>
      <c r="F9" s="23">
        <f t="shared" si="3"/>
        <v>5.416666666666666</v>
      </c>
      <c r="G9" s="23">
        <f t="shared" si="4"/>
        <v>6.5</v>
      </c>
      <c r="H9" s="23">
        <f t="shared" si="5"/>
        <v>7.583333333333333</v>
      </c>
      <c r="I9" s="23">
        <f t="shared" si="6"/>
        <v>8.666666666666666</v>
      </c>
      <c r="J9" s="23">
        <f t="shared" si="7"/>
        <v>9.75</v>
      </c>
      <c r="K9" s="23">
        <f t="shared" si="8"/>
        <v>10.833333333333332</v>
      </c>
      <c r="L9" s="23">
        <f t="shared" si="9"/>
        <v>11.916666666666666</v>
      </c>
    </row>
    <row r="10" spans="2:12" ht="15">
      <c r="B10" s="13"/>
      <c r="C10" s="23">
        <f t="shared" si="0"/>
        <v>0</v>
      </c>
      <c r="D10" s="23">
        <f t="shared" si="1"/>
        <v>0</v>
      </c>
      <c r="E10" s="23">
        <f t="shared" si="2"/>
        <v>0</v>
      </c>
      <c r="F10" s="23">
        <f t="shared" si="3"/>
        <v>0</v>
      </c>
      <c r="G10" s="23">
        <f t="shared" si="4"/>
        <v>0</v>
      </c>
      <c r="H10" s="23">
        <f t="shared" si="5"/>
        <v>0</v>
      </c>
      <c r="I10" s="23">
        <f t="shared" si="6"/>
        <v>0</v>
      </c>
      <c r="J10" s="23">
        <f t="shared" si="7"/>
        <v>0</v>
      </c>
      <c r="K10" s="23">
        <f t="shared" si="8"/>
        <v>0</v>
      </c>
      <c r="L10" s="23">
        <f t="shared" si="9"/>
        <v>0</v>
      </c>
    </row>
    <row r="11" spans="2:12" ht="15">
      <c r="B11" s="13">
        <v>117</v>
      </c>
      <c r="C11" s="23">
        <f t="shared" si="0"/>
        <v>19.5</v>
      </c>
      <c r="D11" s="23">
        <f t="shared" si="1"/>
        <v>29.25</v>
      </c>
      <c r="E11" s="23">
        <f t="shared" si="2"/>
        <v>39</v>
      </c>
      <c r="F11" s="23">
        <f t="shared" si="3"/>
        <v>48.75</v>
      </c>
      <c r="G11" s="23">
        <f t="shared" si="4"/>
        <v>58.5</v>
      </c>
      <c r="H11" s="23">
        <f t="shared" si="5"/>
        <v>68.25</v>
      </c>
      <c r="I11" s="23">
        <f t="shared" si="6"/>
        <v>78</v>
      </c>
      <c r="J11" s="23">
        <f t="shared" si="7"/>
        <v>87.75</v>
      </c>
      <c r="K11" s="23">
        <f t="shared" si="8"/>
        <v>97.5</v>
      </c>
      <c r="L11" s="23">
        <f t="shared" si="9"/>
        <v>107.25</v>
      </c>
    </row>
    <row r="12" spans="2:12" ht="15">
      <c r="B12" s="13">
        <v>53</v>
      </c>
      <c r="C12" s="23">
        <f t="shared" si="0"/>
        <v>8.833333333333334</v>
      </c>
      <c r="D12" s="23">
        <f t="shared" si="1"/>
        <v>13.25</v>
      </c>
      <c r="E12" s="23">
        <f t="shared" si="2"/>
        <v>17.666666666666668</v>
      </c>
      <c r="F12" s="23">
        <f t="shared" si="3"/>
        <v>22.083333333333336</v>
      </c>
      <c r="G12" s="23">
        <f t="shared" si="4"/>
        <v>26.5</v>
      </c>
      <c r="H12" s="23">
        <f t="shared" si="5"/>
        <v>30.916666666666668</v>
      </c>
      <c r="I12" s="23">
        <f t="shared" si="6"/>
        <v>35.333333333333336</v>
      </c>
      <c r="J12" s="23">
        <f t="shared" si="7"/>
        <v>39.75</v>
      </c>
      <c r="K12" s="23">
        <f t="shared" si="8"/>
        <v>44.16666666666667</v>
      </c>
      <c r="L12" s="23">
        <f t="shared" si="9"/>
        <v>48.583333333333336</v>
      </c>
    </row>
    <row r="13" spans="2:12" ht="15.75" thickBot="1">
      <c r="B13" s="14">
        <v>59</v>
      </c>
      <c r="C13" s="23">
        <f t="shared" si="0"/>
        <v>9.833333333333334</v>
      </c>
      <c r="D13" s="23">
        <f t="shared" si="1"/>
        <v>14.75</v>
      </c>
      <c r="E13" s="23">
        <f t="shared" si="2"/>
        <v>19.666666666666668</v>
      </c>
      <c r="F13" s="23">
        <f t="shared" si="3"/>
        <v>24.583333333333336</v>
      </c>
      <c r="G13" s="23">
        <f t="shared" si="4"/>
        <v>29.5</v>
      </c>
      <c r="H13" s="23">
        <f t="shared" si="5"/>
        <v>34.41666666666667</v>
      </c>
      <c r="I13" s="23">
        <f t="shared" si="6"/>
        <v>39.333333333333336</v>
      </c>
      <c r="J13" s="23">
        <f t="shared" si="7"/>
        <v>44.25</v>
      </c>
      <c r="K13" s="23">
        <f t="shared" si="8"/>
        <v>49.16666666666667</v>
      </c>
      <c r="L13" s="23">
        <f t="shared" si="9"/>
        <v>54.083333333333336</v>
      </c>
    </row>
    <row r="14" ht="15.75" thickBot="1"/>
    <row r="15" spans="2:12" ht="15">
      <c r="B15" s="15">
        <v>101</v>
      </c>
      <c r="C15" s="24">
        <f>B15/12*2</f>
        <v>16.833333333333332</v>
      </c>
      <c r="D15" s="23">
        <f>B15/12*3</f>
        <v>25.25</v>
      </c>
      <c r="E15" s="23">
        <f>B15/12*4</f>
        <v>33.666666666666664</v>
      </c>
      <c r="F15" s="23">
        <f>B15/12*5</f>
        <v>42.08333333333333</v>
      </c>
      <c r="G15" s="23">
        <f>B15/12*6</f>
        <v>50.5</v>
      </c>
      <c r="H15" s="23">
        <f>B15/12*7</f>
        <v>58.916666666666664</v>
      </c>
      <c r="I15" s="23">
        <f>B15/12*8</f>
        <v>67.33333333333333</v>
      </c>
      <c r="J15" s="23">
        <f>B15/12*9</f>
        <v>75.75</v>
      </c>
      <c r="K15" s="23">
        <f>B15/12*10</f>
        <v>84.16666666666666</v>
      </c>
      <c r="L15" s="23">
        <f>B15/12*11</f>
        <v>92.58333333333333</v>
      </c>
    </row>
    <row r="16" spans="2:12" ht="15">
      <c r="B16" s="13">
        <v>25</v>
      </c>
      <c r="C16" s="24">
        <f aca="true" t="shared" si="10" ref="C16:C26">B16/12*2</f>
        <v>4.166666666666667</v>
      </c>
      <c r="D16" s="23">
        <f aca="true" t="shared" si="11" ref="D16:D26">B16/12*3</f>
        <v>6.25</v>
      </c>
      <c r="E16" s="23">
        <f aca="true" t="shared" si="12" ref="E16:E26">B16/12*4</f>
        <v>8.333333333333334</v>
      </c>
      <c r="F16" s="23">
        <f aca="true" t="shared" si="13" ref="F16:F26">B16/12*5</f>
        <v>10.416666666666668</v>
      </c>
      <c r="G16" s="23">
        <f aca="true" t="shared" si="14" ref="G16:G26">B16/12*6</f>
        <v>12.5</v>
      </c>
      <c r="H16" s="23">
        <f aca="true" t="shared" si="15" ref="H16:H26">B16/12*7</f>
        <v>14.583333333333334</v>
      </c>
      <c r="I16" s="23">
        <f aca="true" t="shared" si="16" ref="I16:I26">B16/12*8</f>
        <v>16.666666666666668</v>
      </c>
      <c r="J16" s="23">
        <f aca="true" t="shared" si="17" ref="J16:J26">B16/12*9</f>
        <v>18.75</v>
      </c>
      <c r="K16" s="23">
        <f aca="true" t="shared" si="18" ref="K16:K26">B16/12*10</f>
        <v>20.833333333333336</v>
      </c>
      <c r="L16" s="23">
        <f aca="true" t="shared" si="19" ref="L16:L26">B16/12*11</f>
        <v>22.916666666666668</v>
      </c>
    </row>
    <row r="17" spans="2:12" ht="15">
      <c r="B17" s="13">
        <v>12</v>
      </c>
      <c r="C17" s="24">
        <f t="shared" si="10"/>
        <v>2</v>
      </c>
      <c r="D17" s="23">
        <f t="shared" si="11"/>
        <v>3</v>
      </c>
      <c r="E17" s="23">
        <f t="shared" si="12"/>
        <v>4</v>
      </c>
      <c r="F17" s="23">
        <f t="shared" si="13"/>
        <v>5</v>
      </c>
      <c r="G17" s="23">
        <f t="shared" si="14"/>
        <v>6</v>
      </c>
      <c r="H17" s="23">
        <f t="shared" si="15"/>
        <v>7</v>
      </c>
      <c r="I17" s="23">
        <f t="shared" si="16"/>
        <v>8</v>
      </c>
      <c r="J17" s="23">
        <f t="shared" si="17"/>
        <v>9</v>
      </c>
      <c r="K17" s="23">
        <f t="shared" si="18"/>
        <v>10</v>
      </c>
      <c r="L17" s="23">
        <f t="shared" si="19"/>
        <v>11</v>
      </c>
    </row>
    <row r="18" spans="2:12" ht="15">
      <c r="B18" s="13">
        <v>13</v>
      </c>
      <c r="C18" s="24">
        <f t="shared" si="10"/>
        <v>2.1666666666666665</v>
      </c>
      <c r="D18" s="23">
        <f t="shared" si="11"/>
        <v>3.25</v>
      </c>
      <c r="E18" s="23">
        <f t="shared" si="12"/>
        <v>4.333333333333333</v>
      </c>
      <c r="F18" s="23">
        <f t="shared" si="13"/>
        <v>5.416666666666666</v>
      </c>
      <c r="G18" s="23">
        <f t="shared" si="14"/>
        <v>6.5</v>
      </c>
      <c r="H18" s="23">
        <f t="shared" si="15"/>
        <v>7.583333333333333</v>
      </c>
      <c r="I18" s="23">
        <f t="shared" si="16"/>
        <v>8.666666666666666</v>
      </c>
      <c r="J18" s="23">
        <f t="shared" si="17"/>
        <v>9.75</v>
      </c>
      <c r="K18" s="23">
        <f t="shared" si="18"/>
        <v>10.833333333333332</v>
      </c>
      <c r="L18" s="23">
        <f t="shared" si="19"/>
        <v>11.916666666666666</v>
      </c>
    </row>
    <row r="19" spans="2:12" ht="15">
      <c r="B19" s="13">
        <v>29</v>
      </c>
      <c r="C19" s="24">
        <f t="shared" si="10"/>
        <v>4.833333333333333</v>
      </c>
      <c r="D19" s="23">
        <f t="shared" si="11"/>
        <v>7.25</v>
      </c>
      <c r="E19" s="23">
        <f t="shared" si="12"/>
        <v>9.666666666666666</v>
      </c>
      <c r="F19" s="23">
        <f t="shared" si="13"/>
        <v>12.083333333333332</v>
      </c>
      <c r="G19" s="23">
        <f t="shared" si="14"/>
        <v>14.5</v>
      </c>
      <c r="H19" s="23">
        <f t="shared" si="15"/>
        <v>16.916666666666664</v>
      </c>
      <c r="I19" s="23">
        <f t="shared" si="16"/>
        <v>19.333333333333332</v>
      </c>
      <c r="J19" s="23">
        <f t="shared" si="17"/>
        <v>21.75</v>
      </c>
      <c r="K19" s="23">
        <f t="shared" si="18"/>
        <v>24.166666666666664</v>
      </c>
      <c r="L19" s="23">
        <f t="shared" si="19"/>
        <v>26.583333333333332</v>
      </c>
    </row>
    <row r="20" spans="2:12" ht="15">
      <c r="B20" s="13">
        <v>8</v>
      </c>
      <c r="C20" s="24">
        <f t="shared" si="10"/>
        <v>1.3333333333333333</v>
      </c>
      <c r="D20" s="23">
        <f t="shared" si="11"/>
        <v>2</v>
      </c>
      <c r="E20" s="23">
        <f t="shared" si="12"/>
        <v>2.6666666666666665</v>
      </c>
      <c r="F20" s="23">
        <f t="shared" si="13"/>
        <v>3.333333333333333</v>
      </c>
      <c r="G20" s="23">
        <f t="shared" si="14"/>
        <v>4</v>
      </c>
      <c r="H20" s="23">
        <f t="shared" si="15"/>
        <v>4.666666666666666</v>
      </c>
      <c r="I20" s="23">
        <f t="shared" si="16"/>
        <v>5.333333333333333</v>
      </c>
      <c r="J20" s="23">
        <f t="shared" si="17"/>
        <v>6</v>
      </c>
      <c r="K20" s="23">
        <f t="shared" si="18"/>
        <v>6.666666666666666</v>
      </c>
      <c r="L20" s="23">
        <f t="shared" si="19"/>
        <v>7.333333333333333</v>
      </c>
    </row>
    <row r="21" spans="2:12" ht="15">
      <c r="B21" s="13">
        <v>11</v>
      </c>
      <c r="C21" s="24">
        <f t="shared" si="10"/>
        <v>1.8333333333333333</v>
      </c>
      <c r="D21" s="23">
        <f t="shared" si="11"/>
        <v>2.75</v>
      </c>
      <c r="E21" s="23">
        <f t="shared" si="12"/>
        <v>3.6666666666666665</v>
      </c>
      <c r="F21" s="23">
        <f t="shared" si="13"/>
        <v>4.583333333333333</v>
      </c>
      <c r="G21" s="23">
        <f t="shared" si="14"/>
        <v>5.5</v>
      </c>
      <c r="H21" s="23">
        <f t="shared" si="15"/>
        <v>6.416666666666666</v>
      </c>
      <c r="I21" s="23">
        <f t="shared" si="16"/>
        <v>7.333333333333333</v>
      </c>
      <c r="J21" s="23">
        <f t="shared" si="17"/>
        <v>8.25</v>
      </c>
      <c r="K21" s="23">
        <f t="shared" si="18"/>
        <v>9.166666666666666</v>
      </c>
      <c r="L21" s="23">
        <f t="shared" si="19"/>
        <v>10.083333333333332</v>
      </c>
    </row>
    <row r="22" spans="2:12" ht="15">
      <c r="B22" s="13">
        <v>3</v>
      </c>
      <c r="C22" s="24">
        <f t="shared" si="10"/>
        <v>0.5</v>
      </c>
      <c r="D22" s="23">
        <f t="shared" si="11"/>
        <v>0.75</v>
      </c>
      <c r="E22" s="23">
        <f t="shared" si="12"/>
        <v>1</v>
      </c>
      <c r="F22" s="23">
        <f t="shared" si="13"/>
        <v>1.25</v>
      </c>
      <c r="G22" s="23">
        <f t="shared" si="14"/>
        <v>1.5</v>
      </c>
      <c r="H22" s="23">
        <f t="shared" si="15"/>
        <v>1.75</v>
      </c>
      <c r="I22" s="23">
        <f t="shared" si="16"/>
        <v>2</v>
      </c>
      <c r="J22" s="23">
        <f t="shared" si="17"/>
        <v>2.25</v>
      </c>
      <c r="K22" s="23">
        <f t="shared" si="18"/>
        <v>2.5</v>
      </c>
      <c r="L22" s="23">
        <f t="shared" si="19"/>
        <v>2.75</v>
      </c>
    </row>
    <row r="23" spans="2:12" ht="15">
      <c r="B23" s="13"/>
      <c r="C23" s="24">
        <f t="shared" si="10"/>
        <v>0</v>
      </c>
      <c r="D23" s="23">
        <f t="shared" si="11"/>
        <v>0</v>
      </c>
      <c r="E23" s="23">
        <f t="shared" si="12"/>
        <v>0</v>
      </c>
      <c r="F23" s="23">
        <f t="shared" si="13"/>
        <v>0</v>
      </c>
      <c r="G23" s="23">
        <f t="shared" si="14"/>
        <v>0</v>
      </c>
      <c r="H23" s="23">
        <f t="shared" si="15"/>
        <v>0</v>
      </c>
      <c r="I23" s="23">
        <f t="shared" si="16"/>
        <v>0</v>
      </c>
      <c r="J23" s="23">
        <f t="shared" si="17"/>
        <v>0</v>
      </c>
      <c r="K23" s="23">
        <f t="shared" si="18"/>
        <v>0</v>
      </c>
      <c r="L23" s="23">
        <f t="shared" si="19"/>
        <v>0</v>
      </c>
    </row>
    <row r="24" spans="2:12" ht="15">
      <c r="B24" s="13">
        <v>24</v>
      </c>
      <c r="C24" s="24">
        <f t="shared" si="10"/>
        <v>4</v>
      </c>
      <c r="D24" s="23">
        <f t="shared" si="11"/>
        <v>6</v>
      </c>
      <c r="E24" s="23">
        <f t="shared" si="12"/>
        <v>8</v>
      </c>
      <c r="F24" s="23">
        <f t="shared" si="13"/>
        <v>10</v>
      </c>
      <c r="G24" s="23">
        <f t="shared" si="14"/>
        <v>12</v>
      </c>
      <c r="H24" s="23">
        <f t="shared" si="15"/>
        <v>14</v>
      </c>
      <c r="I24" s="23">
        <f t="shared" si="16"/>
        <v>16</v>
      </c>
      <c r="J24" s="23">
        <f t="shared" si="17"/>
        <v>18</v>
      </c>
      <c r="K24" s="23">
        <f t="shared" si="18"/>
        <v>20</v>
      </c>
      <c r="L24" s="23">
        <f t="shared" si="19"/>
        <v>22</v>
      </c>
    </row>
    <row r="25" spans="2:12" ht="15">
      <c r="B25" s="13">
        <v>11</v>
      </c>
      <c r="C25" s="24">
        <f t="shared" si="10"/>
        <v>1.8333333333333333</v>
      </c>
      <c r="D25" s="23">
        <f t="shared" si="11"/>
        <v>2.75</v>
      </c>
      <c r="E25" s="23">
        <f t="shared" si="12"/>
        <v>3.6666666666666665</v>
      </c>
      <c r="F25" s="23">
        <f t="shared" si="13"/>
        <v>4.583333333333333</v>
      </c>
      <c r="G25" s="23">
        <f t="shared" si="14"/>
        <v>5.5</v>
      </c>
      <c r="H25" s="23">
        <f t="shared" si="15"/>
        <v>6.416666666666666</v>
      </c>
      <c r="I25" s="23">
        <f t="shared" si="16"/>
        <v>7.333333333333333</v>
      </c>
      <c r="J25" s="23">
        <f t="shared" si="17"/>
        <v>8.25</v>
      </c>
      <c r="K25" s="23">
        <f t="shared" si="18"/>
        <v>9.166666666666666</v>
      </c>
      <c r="L25" s="23">
        <f t="shared" si="19"/>
        <v>10.083333333333332</v>
      </c>
    </row>
    <row r="26" spans="2:12" ht="15.75" thickBot="1">
      <c r="B26" s="14">
        <v>12</v>
      </c>
      <c r="C26" s="24">
        <f t="shared" si="10"/>
        <v>2</v>
      </c>
      <c r="D26" s="23">
        <f t="shared" si="11"/>
        <v>3</v>
      </c>
      <c r="E26" s="23">
        <f t="shared" si="12"/>
        <v>4</v>
      </c>
      <c r="F26" s="23">
        <f t="shared" si="13"/>
        <v>5</v>
      </c>
      <c r="G26" s="23">
        <f t="shared" si="14"/>
        <v>6</v>
      </c>
      <c r="H26" s="23">
        <f t="shared" si="15"/>
        <v>7</v>
      </c>
      <c r="I26" s="23">
        <f t="shared" si="16"/>
        <v>8</v>
      </c>
      <c r="J26" s="23">
        <f t="shared" si="17"/>
        <v>9</v>
      </c>
      <c r="K26" s="23">
        <f t="shared" si="18"/>
        <v>10</v>
      </c>
      <c r="L26" s="23">
        <f t="shared" si="19"/>
        <v>11</v>
      </c>
    </row>
    <row r="27" spans="2:12" ht="15">
      <c r="B27" s="25"/>
      <c r="C27" s="24"/>
      <c r="D27" s="23"/>
      <c r="E27" s="23"/>
      <c r="F27" s="23"/>
      <c r="G27" s="23"/>
      <c r="H27" s="23"/>
      <c r="I27" s="23"/>
      <c r="J27" s="23"/>
      <c r="K27" s="23"/>
      <c r="L27" s="23"/>
    </row>
    <row r="28" spans="3:12" ht="15.75" thickBot="1">
      <c r="C28" s="26">
        <v>2</v>
      </c>
      <c r="D28" s="26">
        <v>3</v>
      </c>
      <c r="E28" s="26">
        <v>4</v>
      </c>
      <c r="F28" s="26">
        <v>5</v>
      </c>
      <c r="G28" s="26">
        <v>6</v>
      </c>
      <c r="H28" s="26">
        <v>7</v>
      </c>
      <c r="I28" s="26">
        <v>8</v>
      </c>
      <c r="J28" s="26">
        <v>9</v>
      </c>
      <c r="K28" s="26">
        <v>10</v>
      </c>
      <c r="L28" s="26">
        <v>11</v>
      </c>
    </row>
    <row r="29" spans="2:12" ht="15">
      <c r="B29" s="15">
        <v>1104</v>
      </c>
      <c r="C29" s="24">
        <f>B29/12*2</f>
        <v>184</v>
      </c>
      <c r="D29" s="23">
        <f>B29/12*3</f>
        <v>276</v>
      </c>
      <c r="E29" s="23">
        <f>B29/12*4</f>
        <v>368</v>
      </c>
      <c r="F29" s="23">
        <f>B29/12*5</f>
        <v>460</v>
      </c>
      <c r="G29" s="23">
        <f>B29/12*6</f>
        <v>552</v>
      </c>
      <c r="H29" s="23">
        <f>B29/12*7</f>
        <v>644</v>
      </c>
      <c r="I29" s="23">
        <f>B29/12*8</f>
        <v>736</v>
      </c>
      <c r="J29" s="23">
        <f>B29/12*9</f>
        <v>828</v>
      </c>
      <c r="K29" s="23">
        <f>B29/12*10</f>
        <v>920</v>
      </c>
      <c r="L29" s="23">
        <f>B29/11*12</f>
        <v>1204.3636363636363</v>
      </c>
    </row>
    <row r="30" spans="2:12" ht="15">
      <c r="B30" s="13">
        <v>269</v>
      </c>
      <c r="C30" s="24">
        <f aca="true" t="shared" si="20" ref="C30:C40">B30/12*2</f>
        <v>44.833333333333336</v>
      </c>
      <c r="D30" s="23">
        <f aca="true" t="shared" si="21" ref="D30:D40">B30/12*3</f>
        <v>67.25</v>
      </c>
      <c r="E30" s="23">
        <f aca="true" t="shared" si="22" ref="E30:E40">B30/12*4</f>
        <v>89.66666666666667</v>
      </c>
      <c r="F30" s="23">
        <f aca="true" t="shared" si="23" ref="F30:F40">B30/12*5</f>
        <v>112.08333333333334</v>
      </c>
      <c r="G30" s="23">
        <f aca="true" t="shared" si="24" ref="G30:G40">B30/12*6</f>
        <v>134.5</v>
      </c>
      <c r="H30" s="23">
        <f aca="true" t="shared" si="25" ref="H30:H40">B30/12*7</f>
        <v>156.91666666666669</v>
      </c>
      <c r="I30" s="23">
        <f aca="true" t="shared" si="26" ref="I30:I40">B30/12*8</f>
        <v>179.33333333333334</v>
      </c>
      <c r="J30" s="23">
        <f aca="true" t="shared" si="27" ref="J30:J40">B30/12*9</f>
        <v>201.75</v>
      </c>
      <c r="K30" s="23">
        <f aca="true" t="shared" si="28" ref="K30:K40">B30/12*10</f>
        <v>224.16666666666669</v>
      </c>
      <c r="L30" s="23">
        <f aca="true" t="shared" si="29" ref="L30:L40">B30/11*12</f>
        <v>293.45454545454544</v>
      </c>
    </row>
    <row r="31" spans="2:12" ht="15">
      <c r="B31" s="13">
        <v>132</v>
      </c>
      <c r="C31" s="24">
        <f t="shared" si="20"/>
        <v>22</v>
      </c>
      <c r="D31" s="23">
        <f t="shared" si="21"/>
        <v>33</v>
      </c>
      <c r="E31" s="23">
        <f t="shared" si="22"/>
        <v>44</v>
      </c>
      <c r="F31" s="23">
        <f t="shared" si="23"/>
        <v>55</v>
      </c>
      <c r="G31" s="23">
        <f t="shared" si="24"/>
        <v>66</v>
      </c>
      <c r="H31" s="23">
        <f t="shared" si="25"/>
        <v>77</v>
      </c>
      <c r="I31" s="23">
        <f t="shared" si="26"/>
        <v>88</v>
      </c>
      <c r="J31" s="23">
        <f t="shared" si="27"/>
        <v>99</v>
      </c>
      <c r="K31" s="23">
        <f t="shared" si="28"/>
        <v>110</v>
      </c>
      <c r="L31" s="23">
        <f t="shared" si="29"/>
        <v>144</v>
      </c>
    </row>
    <row r="32" spans="2:12" ht="15">
      <c r="B32" s="13">
        <v>149</v>
      </c>
      <c r="C32" s="24">
        <f t="shared" si="20"/>
        <v>24.833333333333332</v>
      </c>
      <c r="D32" s="23">
        <f t="shared" si="21"/>
        <v>37.25</v>
      </c>
      <c r="E32" s="23">
        <f t="shared" si="22"/>
        <v>49.666666666666664</v>
      </c>
      <c r="F32" s="23">
        <f t="shared" si="23"/>
        <v>62.08333333333333</v>
      </c>
      <c r="G32" s="23">
        <f t="shared" si="24"/>
        <v>74.5</v>
      </c>
      <c r="H32" s="23">
        <f t="shared" si="25"/>
        <v>86.91666666666666</v>
      </c>
      <c r="I32" s="23">
        <f t="shared" si="26"/>
        <v>99.33333333333333</v>
      </c>
      <c r="J32" s="23">
        <f t="shared" si="27"/>
        <v>111.75</v>
      </c>
      <c r="K32" s="23">
        <f t="shared" si="28"/>
        <v>124.16666666666666</v>
      </c>
      <c r="L32" s="23">
        <f t="shared" si="29"/>
        <v>162.54545454545453</v>
      </c>
    </row>
    <row r="33" spans="2:12" ht="15">
      <c r="B33" s="13">
        <v>324</v>
      </c>
      <c r="C33" s="24">
        <f t="shared" si="20"/>
        <v>54</v>
      </c>
      <c r="D33" s="23">
        <f t="shared" si="21"/>
        <v>81</v>
      </c>
      <c r="E33" s="23">
        <f t="shared" si="22"/>
        <v>108</v>
      </c>
      <c r="F33" s="23">
        <f t="shared" si="23"/>
        <v>135</v>
      </c>
      <c r="G33" s="23">
        <f t="shared" si="24"/>
        <v>162</v>
      </c>
      <c r="H33" s="23">
        <f t="shared" si="25"/>
        <v>189</v>
      </c>
      <c r="I33" s="23">
        <f t="shared" si="26"/>
        <v>216</v>
      </c>
      <c r="J33" s="23">
        <f t="shared" si="27"/>
        <v>243</v>
      </c>
      <c r="K33" s="23">
        <f t="shared" si="28"/>
        <v>270</v>
      </c>
      <c r="L33" s="23">
        <f t="shared" si="29"/>
        <v>353.45454545454544</v>
      </c>
    </row>
    <row r="34" spans="2:12" ht="15">
      <c r="B34" s="13">
        <v>95</v>
      </c>
      <c r="C34" s="24">
        <f t="shared" si="20"/>
        <v>15.833333333333334</v>
      </c>
      <c r="D34" s="23">
        <f t="shared" si="21"/>
        <v>23.75</v>
      </c>
      <c r="E34" s="23">
        <f t="shared" si="22"/>
        <v>31.666666666666668</v>
      </c>
      <c r="F34" s="23">
        <f t="shared" si="23"/>
        <v>39.583333333333336</v>
      </c>
      <c r="G34" s="23">
        <f t="shared" si="24"/>
        <v>47.5</v>
      </c>
      <c r="H34" s="23">
        <f t="shared" si="25"/>
        <v>55.41666666666667</v>
      </c>
      <c r="I34" s="23">
        <f t="shared" si="26"/>
        <v>63.333333333333336</v>
      </c>
      <c r="J34" s="23">
        <f t="shared" si="27"/>
        <v>71.25</v>
      </c>
      <c r="K34" s="23">
        <f t="shared" si="28"/>
        <v>79.16666666666667</v>
      </c>
      <c r="L34" s="23">
        <f t="shared" si="29"/>
        <v>103.63636363636364</v>
      </c>
    </row>
    <row r="35" spans="2:12" ht="15">
      <c r="B35" s="13">
        <v>125</v>
      </c>
      <c r="C35" s="24">
        <f t="shared" si="20"/>
        <v>20.833333333333332</v>
      </c>
      <c r="D35" s="23">
        <f t="shared" si="21"/>
        <v>31.25</v>
      </c>
      <c r="E35" s="23">
        <f t="shared" si="22"/>
        <v>41.666666666666664</v>
      </c>
      <c r="F35" s="23">
        <f t="shared" si="23"/>
        <v>52.08333333333333</v>
      </c>
      <c r="G35" s="23">
        <f t="shared" si="24"/>
        <v>62.5</v>
      </c>
      <c r="H35" s="23">
        <f t="shared" si="25"/>
        <v>72.91666666666666</v>
      </c>
      <c r="I35" s="23">
        <f t="shared" si="26"/>
        <v>83.33333333333333</v>
      </c>
      <c r="J35" s="23">
        <f t="shared" si="27"/>
        <v>93.75</v>
      </c>
      <c r="K35" s="23">
        <f t="shared" si="28"/>
        <v>104.16666666666666</v>
      </c>
      <c r="L35" s="23">
        <f t="shared" si="29"/>
        <v>136.36363636363637</v>
      </c>
    </row>
    <row r="36" spans="2:12" ht="15">
      <c r="B36" s="13">
        <v>10</v>
      </c>
      <c r="C36" s="24">
        <f t="shared" si="20"/>
        <v>1.6666666666666667</v>
      </c>
      <c r="D36" s="23">
        <f t="shared" si="21"/>
        <v>2.5</v>
      </c>
      <c r="E36" s="23">
        <f t="shared" si="22"/>
        <v>3.3333333333333335</v>
      </c>
      <c r="F36" s="23">
        <f t="shared" si="23"/>
        <v>4.166666666666667</v>
      </c>
      <c r="G36" s="23">
        <f t="shared" si="24"/>
        <v>5</v>
      </c>
      <c r="H36" s="23">
        <f t="shared" si="25"/>
        <v>5.833333333333334</v>
      </c>
      <c r="I36" s="23">
        <f t="shared" si="26"/>
        <v>6.666666666666667</v>
      </c>
      <c r="J36" s="23">
        <f t="shared" si="27"/>
        <v>7.5</v>
      </c>
      <c r="K36" s="23">
        <f t="shared" si="28"/>
        <v>8.333333333333334</v>
      </c>
      <c r="L36" s="23">
        <f t="shared" si="29"/>
        <v>10.909090909090908</v>
      </c>
    </row>
    <row r="37" spans="2:12" ht="15">
      <c r="B37" s="13"/>
      <c r="C37" s="24">
        <f t="shared" si="20"/>
        <v>0</v>
      </c>
      <c r="D37" s="23">
        <f t="shared" si="21"/>
        <v>0</v>
      </c>
      <c r="E37" s="23">
        <f t="shared" si="22"/>
        <v>0</v>
      </c>
      <c r="F37" s="23">
        <f t="shared" si="23"/>
        <v>0</v>
      </c>
      <c r="G37" s="23">
        <f t="shared" si="24"/>
        <v>0</v>
      </c>
      <c r="H37" s="23">
        <f t="shared" si="25"/>
        <v>0</v>
      </c>
      <c r="I37" s="23">
        <f t="shared" si="26"/>
        <v>0</v>
      </c>
      <c r="J37" s="23">
        <f t="shared" si="27"/>
        <v>0</v>
      </c>
      <c r="K37" s="23">
        <f t="shared" si="28"/>
        <v>0</v>
      </c>
      <c r="L37" s="23">
        <f t="shared" si="29"/>
        <v>0</v>
      </c>
    </row>
    <row r="38" spans="2:12" ht="15">
      <c r="B38" s="13">
        <v>267</v>
      </c>
      <c r="C38" s="24">
        <f t="shared" si="20"/>
        <v>44.5</v>
      </c>
      <c r="D38" s="23">
        <f t="shared" si="21"/>
        <v>66.75</v>
      </c>
      <c r="E38" s="23">
        <f t="shared" si="22"/>
        <v>89</v>
      </c>
      <c r="F38" s="23">
        <f t="shared" si="23"/>
        <v>111.25</v>
      </c>
      <c r="G38" s="23">
        <f t="shared" si="24"/>
        <v>133.5</v>
      </c>
      <c r="H38" s="23">
        <f t="shared" si="25"/>
        <v>155.75</v>
      </c>
      <c r="I38" s="23">
        <f t="shared" si="26"/>
        <v>178</v>
      </c>
      <c r="J38" s="23">
        <f t="shared" si="27"/>
        <v>200.25</v>
      </c>
      <c r="K38" s="23">
        <f t="shared" si="28"/>
        <v>222.5</v>
      </c>
      <c r="L38" s="23">
        <f t="shared" si="29"/>
        <v>291.27272727272725</v>
      </c>
    </row>
    <row r="39" spans="2:12" ht="15">
      <c r="B39" s="13">
        <v>143</v>
      </c>
      <c r="C39" s="24">
        <f t="shared" si="20"/>
        <v>23.833333333333332</v>
      </c>
      <c r="D39" s="23">
        <f t="shared" si="21"/>
        <v>35.75</v>
      </c>
      <c r="E39" s="23">
        <f t="shared" si="22"/>
        <v>47.666666666666664</v>
      </c>
      <c r="F39" s="23">
        <f t="shared" si="23"/>
        <v>59.58333333333333</v>
      </c>
      <c r="G39" s="23">
        <f t="shared" si="24"/>
        <v>71.5</v>
      </c>
      <c r="H39" s="23">
        <f t="shared" si="25"/>
        <v>83.41666666666666</v>
      </c>
      <c r="I39" s="23">
        <f t="shared" si="26"/>
        <v>95.33333333333333</v>
      </c>
      <c r="J39" s="23">
        <f t="shared" si="27"/>
        <v>107.25</v>
      </c>
      <c r="K39" s="23">
        <f t="shared" si="28"/>
        <v>119.16666666666666</v>
      </c>
      <c r="L39" s="23">
        <f t="shared" si="29"/>
        <v>156</v>
      </c>
    </row>
    <row r="40" spans="2:12" ht="15.75" thickBot="1">
      <c r="B40" s="14">
        <v>135</v>
      </c>
      <c r="C40" s="24">
        <f t="shared" si="20"/>
        <v>22.5</v>
      </c>
      <c r="D40" s="23">
        <f t="shared" si="21"/>
        <v>33.75</v>
      </c>
      <c r="E40" s="23">
        <f t="shared" si="22"/>
        <v>45</v>
      </c>
      <c r="F40" s="23">
        <f t="shared" si="23"/>
        <v>56.25</v>
      </c>
      <c r="G40" s="23">
        <f t="shared" si="24"/>
        <v>67.5</v>
      </c>
      <c r="H40" s="23">
        <f t="shared" si="25"/>
        <v>78.75</v>
      </c>
      <c r="I40" s="23">
        <f t="shared" si="26"/>
        <v>90</v>
      </c>
      <c r="J40" s="23">
        <f t="shared" si="27"/>
        <v>101.25</v>
      </c>
      <c r="K40" s="23">
        <f t="shared" si="28"/>
        <v>112.5</v>
      </c>
      <c r="L40" s="23">
        <f t="shared" si="29"/>
        <v>147.27272727272728</v>
      </c>
    </row>
    <row r="42" spans="2:12" ht="15">
      <c r="B42">
        <f>декабрь!H7</f>
        <v>608</v>
      </c>
      <c r="C42" s="24">
        <f>B42/12*2</f>
        <v>101.33333333333333</v>
      </c>
      <c r="D42" s="23">
        <f>B42/12*3</f>
        <v>152</v>
      </c>
      <c r="E42" s="23">
        <f>B42/12*4</f>
        <v>202.66666666666666</v>
      </c>
      <c r="F42" s="23">
        <f>B42/12*5</f>
        <v>253.33333333333331</v>
      </c>
      <c r="G42" s="23">
        <f>B42/12*6</f>
        <v>304</v>
      </c>
      <c r="H42" s="23">
        <f>B42/12*7</f>
        <v>354.66666666666663</v>
      </c>
      <c r="I42" s="23">
        <f>B42/12*8</f>
        <v>405.3333333333333</v>
      </c>
      <c r="J42" s="23">
        <f>B42/12*9</f>
        <v>456</v>
      </c>
      <c r="K42" s="23">
        <f>B42/12*10</f>
        <v>506.66666666666663</v>
      </c>
      <c r="L42" s="23">
        <f>B42/12*11</f>
        <v>557.3333333333333</v>
      </c>
    </row>
    <row r="43" spans="2:12" ht="15">
      <c r="B43">
        <f>декабрь!H8</f>
        <v>148</v>
      </c>
      <c r="C43" s="24">
        <f aca="true" t="shared" si="30" ref="C43:C53">B43/12*2</f>
        <v>24.666666666666668</v>
      </c>
      <c r="D43" s="23">
        <f aca="true" t="shared" si="31" ref="D43:D53">B43/12*3</f>
        <v>37</v>
      </c>
      <c r="E43" s="23">
        <f aca="true" t="shared" si="32" ref="E43:E53">B43/12*4</f>
        <v>49.333333333333336</v>
      </c>
      <c r="F43" s="23">
        <f aca="true" t="shared" si="33" ref="F43:F53">B43/12*5</f>
        <v>61.66666666666667</v>
      </c>
      <c r="G43" s="23">
        <f aca="true" t="shared" si="34" ref="G43:G53">B43/12*6</f>
        <v>74</v>
      </c>
      <c r="H43" s="23">
        <f aca="true" t="shared" si="35" ref="H43:H53">B43/12*7</f>
        <v>86.33333333333334</v>
      </c>
      <c r="I43" s="23">
        <f aca="true" t="shared" si="36" ref="I43:I53">B43/12*8</f>
        <v>98.66666666666667</v>
      </c>
      <c r="J43" s="23">
        <f aca="true" t="shared" si="37" ref="J43:J53">B43/12*9</f>
        <v>111</v>
      </c>
      <c r="K43" s="23">
        <f aca="true" t="shared" si="38" ref="K43:K53">B43/12*10</f>
        <v>123.33333333333334</v>
      </c>
      <c r="L43" s="23">
        <f aca="true" t="shared" si="39" ref="L43:L53">B43/12*11</f>
        <v>135.66666666666669</v>
      </c>
    </row>
    <row r="44" spans="2:12" ht="15">
      <c r="B44">
        <f>декабрь!H9</f>
        <v>73</v>
      </c>
      <c r="C44" s="24">
        <f t="shared" si="30"/>
        <v>12.166666666666666</v>
      </c>
      <c r="D44" s="23">
        <f t="shared" si="31"/>
        <v>18.25</v>
      </c>
      <c r="E44" s="23">
        <f t="shared" si="32"/>
        <v>24.333333333333332</v>
      </c>
      <c r="F44" s="23">
        <f t="shared" si="33"/>
        <v>30.416666666666664</v>
      </c>
      <c r="G44" s="23">
        <f t="shared" si="34"/>
        <v>36.5</v>
      </c>
      <c r="H44" s="23">
        <f t="shared" si="35"/>
        <v>42.58333333333333</v>
      </c>
      <c r="I44" s="23">
        <f t="shared" si="36"/>
        <v>48.666666666666664</v>
      </c>
      <c r="J44" s="23">
        <f t="shared" si="37"/>
        <v>54.75</v>
      </c>
      <c r="K44" s="23">
        <f t="shared" si="38"/>
        <v>60.83333333333333</v>
      </c>
      <c r="L44" s="23">
        <f t="shared" si="39"/>
        <v>66.91666666666666</v>
      </c>
    </row>
    <row r="45" spans="2:12" ht="15">
      <c r="B45">
        <f>декабрь!H10</f>
        <v>82</v>
      </c>
      <c r="C45" s="24">
        <f t="shared" si="30"/>
        <v>13.666666666666666</v>
      </c>
      <c r="D45" s="23">
        <f t="shared" si="31"/>
        <v>20.5</v>
      </c>
      <c r="E45" s="23">
        <f t="shared" si="32"/>
        <v>27.333333333333332</v>
      </c>
      <c r="F45" s="23">
        <f t="shared" si="33"/>
        <v>34.166666666666664</v>
      </c>
      <c r="G45" s="23">
        <f t="shared" si="34"/>
        <v>41</v>
      </c>
      <c r="H45" s="23">
        <f t="shared" si="35"/>
        <v>47.83333333333333</v>
      </c>
      <c r="I45" s="23">
        <f t="shared" si="36"/>
        <v>54.666666666666664</v>
      </c>
      <c r="J45" s="23">
        <f t="shared" si="37"/>
        <v>61.5</v>
      </c>
      <c r="K45" s="23">
        <f t="shared" si="38"/>
        <v>68.33333333333333</v>
      </c>
      <c r="L45" s="23">
        <f t="shared" si="39"/>
        <v>75.16666666666666</v>
      </c>
    </row>
    <row r="46" spans="2:12" ht="15">
      <c r="B46">
        <f>декабрь!H11</f>
        <v>179</v>
      </c>
      <c r="C46" s="24">
        <f t="shared" si="30"/>
        <v>29.833333333333332</v>
      </c>
      <c r="D46" s="23">
        <f t="shared" si="31"/>
        <v>44.75</v>
      </c>
      <c r="E46" s="23">
        <f t="shared" si="32"/>
        <v>59.666666666666664</v>
      </c>
      <c r="F46" s="23">
        <f t="shared" si="33"/>
        <v>74.58333333333333</v>
      </c>
      <c r="G46" s="23">
        <f t="shared" si="34"/>
        <v>89.5</v>
      </c>
      <c r="H46" s="23">
        <f t="shared" si="35"/>
        <v>104.41666666666666</v>
      </c>
      <c r="I46" s="23">
        <f t="shared" si="36"/>
        <v>119.33333333333333</v>
      </c>
      <c r="J46" s="23">
        <f t="shared" si="37"/>
        <v>134.25</v>
      </c>
      <c r="K46" s="23">
        <f t="shared" si="38"/>
        <v>149.16666666666666</v>
      </c>
      <c r="L46" s="23">
        <f t="shared" si="39"/>
        <v>164.08333333333331</v>
      </c>
    </row>
    <row r="47" spans="2:12" ht="15">
      <c r="B47">
        <f>декабрь!H12</f>
        <v>52</v>
      </c>
      <c r="C47" s="24">
        <f t="shared" si="30"/>
        <v>8.666666666666666</v>
      </c>
      <c r="D47" s="23">
        <f t="shared" si="31"/>
        <v>13</v>
      </c>
      <c r="E47" s="23">
        <f t="shared" si="32"/>
        <v>17.333333333333332</v>
      </c>
      <c r="F47" s="23">
        <f t="shared" si="33"/>
        <v>21.666666666666664</v>
      </c>
      <c r="G47" s="23">
        <f t="shared" si="34"/>
        <v>26</v>
      </c>
      <c r="H47" s="23">
        <f t="shared" si="35"/>
        <v>30.333333333333332</v>
      </c>
      <c r="I47" s="23">
        <f t="shared" si="36"/>
        <v>34.666666666666664</v>
      </c>
      <c r="J47" s="23">
        <f t="shared" si="37"/>
        <v>39</v>
      </c>
      <c r="K47" s="23">
        <f t="shared" si="38"/>
        <v>43.33333333333333</v>
      </c>
      <c r="L47" s="23">
        <f t="shared" si="39"/>
        <v>47.666666666666664</v>
      </c>
    </row>
    <row r="48" spans="2:12" ht="15">
      <c r="B48">
        <f>декабрь!H13</f>
        <v>69</v>
      </c>
      <c r="C48" s="24">
        <f t="shared" si="30"/>
        <v>11.5</v>
      </c>
      <c r="D48" s="23">
        <f t="shared" si="31"/>
        <v>17.25</v>
      </c>
      <c r="E48" s="23">
        <f t="shared" si="32"/>
        <v>23</v>
      </c>
      <c r="F48" s="23">
        <f t="shared" si="33"/>
        <v>28.75</v>
      </c>
      <c r="G48" s="23">
        <f t="shared" si="34"/>
        <v>34.5</v>
      </c>
      <c r="H48" s="23">
        <f t="shared" si="35"/>
        <v>40.25</v>
      </c>
      <c r="I48" s="23">
        <f t="shared" si="36"/>
        <v>46</v>
      </c>
      <c r="J48" s="23">
        <f t="shared" si="37"/>
        <v>51.75</v>
      </c>
      <c r="K48" s="23">
        <f t="shared" si="38"/>
        <v>57.5</v>
      </c>
      <c r="L48" s="23">
        <f t="shared" si="39"/>
        <v>63.25</v>
      </c>
    </row>
    <row r="49" spans="2:12" ht="15">
      <c r="B49">
        <f>декабрь!H14</f>
        <v>6</v>
      </c>
      <c r="C49" s="24">
        <f t="shared" si="30"/>
        <v>1</v>
      </c>
      <c r="D49" s="23">
        <f t="shared" si="31"/>
        <v>1.5</v>
      </c>
      <c r="E49" s="23">
        <f t="shared" si="32"/>
        <v>2</v>
      </c>
      <c r="F49" s="23">
        <f t="shared" si="33"/>
        <v>2.5</v>
      </c>
      <c r="G49" s="23">
        <f t="shared" si="34"/>
        <v>3</v>
      </c>
      <c r="H49" s="23">
        <f t="shared" si="35"/>
        <v>3.5</v>
      </c>
      <c r="I49" s="23">
        <f t="shared" si="36"/>
        <v>4</v>
      </c>
      <c r="J49" s="23">
        <f t="shared" si="37"/>
        <v>4.5</v>
      </c>
      <c r="K49" s="23">
        <f t="shared" si="38"/>
        <v>5</v>
      </c>
      <c r="L49" s="23">
        <f t="shared" si="39"/>
        <v>5.5</v>
      </c>
    </row>
    <row r="50" spans="2:12" ht="15">
      <c r="B50">
        <f>декабрь!H15</f>
        <v>0</v>
      </c>
      <c r="C50" s="24">
        <f t="shared" si="30"/>
        <v>0</v>
      </c>
      <c r="D50" s="23">
        <f t="shared" si="31"/>
        <v>0</v>
      </c>
      <c r="E50" s="23">
        <f t="shared" si="32"/>
        <v>0</v>
      </c>
      <c r="F50" s="23">
        <f t="shared" si="33"/>
        <v>0</v>
      </c>
      <c r="G50" s="23">
        <f t="shared" si="34"/>
        <v>0</v>
      </c>
      <c r="H50" s="23">
        <f t="shared" si="35"/>
        <v>0</v>
      </c>
      <c r="I50" s="23">
        <f t="shared" si="36"/>
        <v>0</v>
      </c>
      <c r="J50" s="23">
        <f t="shared" si="37"/>
        <v>0</v>
      </c>
      <c r="K50" s="23">
        <f t="shared" si="38"/>
        <v>0</v>
      </c>
      <c r="L50" s="23">
        <f t="shared" si="39"/>
        <v>0</v>
      </c>
    </row>
    <row r="51" spans="2:12" ht="15">
      <c r="B51">
        <f>декабрь!H16</f>
        <v>147</v>
      </c>
      <c r="C51" s="24">
        <f t="shared" si="30"/>
        <v>24.5</v>
      </c>
      <c r="D51" s="23">
        <f t="shared" si="31"/>
        <v>36.75</v>
      </c>
      <c r="E51" s="23">
        <f t="shared" si="32"/>
        <v>49</v>
      </c>
      <c r="F51" s="23">
        <f t="shared" si="33"/>
        <v>61.25</v>
      </c>
      <c r="G51" s="23">
        <f t="shared" si="34"/>
        <v>73.5</v>
      </c>
      <c r="H51" s="23">
        <f t="shared" si="35"/>
        <v>85.75</v>
      </c>
      <c r="I51" s="23">
        <f t="shared" si="36"/>
        <v>98</v>
      </c>
      <c r="J51" s="23">
        <f t="shared" si="37"/>
        <v>110.25</v>
      </c>
      <c r="K51" s="23">
        <f t="shared" si="38"/>
        <v>122.5</v>
      </c>
      <c r="L51" s="23">
        <f t="shared" si="39"/>
        <v>134.75</v>
      </c>
    </row>
    <row r="52" spans="2:12" ht="15">
      <c r="B52">
        <f>декабрь!H17</f>
        <v>79</v>
      </c>
      <c r="C52" s="24">
        <f t="shared" si="30"/>
        <v>13.166666666666666</v>
      </c>
      <c r="D52" s="23">
        <f t="shared" si="31"/>
        <v>19.75</v>
      </c>
      <c r="E52" s="23">
        <f t="shared" si="32"/>
        <v>26.333333333333332</v>
      </c>
      <c r="F52" s="23">
        <f t="shared" si="33"/>
        <v>32.916666666666664</v>
      </c>
      <c r="G52" s="23">
        <f t="shared" si="34"/>
        <v>39.5</v>
      </c>
      <c r="H52" s="23">
        <f t="shared" si="35"/>
        <v>46.08333333333333</v>
      </c>
      <c r="I52" s="23">
        <f t="shared" si="36"/>
        <v>52.666666666666664</v>
      </c>
      <c r="J52" s="23">
        <f t="shared" si="37"/>
        <v>59.25</v>
      </c>
      <c r="K52" s="23">
        <f t="shared" si="38"/>
        <v>65.83333333333333</v>
      </c>
      <c r="L52" s="23">
        <f t="shared" si="39"/>
        <v>72.41666666666666</v>
      </c>
    </row>
    <row r="53" spans="2:12" ht="15">
      <c r="B53">
        <f>декабрь!H18</f>
        <v>74</v>
      </c>
      <c r="C53" s="24">
        <f t="shared" si="30"/>
        <v>12.333333333333334</v>
      </c>
      <c r="D53" s="23">
        <f t="shared" si="31"/>
        <v>18.5</v>
      </c>
      <c r="E53" s="23">
        <f t="shared" si="32"/>
        <v>24.666666666666668</v>
      </c>
      <c r="F53" s="23">
        <f t="shared" si="33"/>
        <v>30.833333333333336</v>
      </c>
      <c r="G53" s="23">
        <f t="shared" si="34"/>
        <v>37</v>
      </c>
      <c r="H53" s="23">
        <f t="shared" si="35"/>
        <v>43.16666666666667</v>
      </c>
      <c r="I53" s="23">
        <f t="shared" si="36"/>
        <v>49.333333333333336</v>
      </c>
      <c r="J53" s="23">
        <f t="shared" si="37"/>
        <v>55.5</v>
      </c>
      <c r="K53" s="23">
        <f t="shared" si="38"/>
        <v>61.66666666666667</v>
      </c>
      <c r="L53" s="23">
        <f t="shared" si="39"/>
        <v>67.83333333333334</v>
      </c>
    </row>
    <row r="54" spans="6:12" ht="15.75" thickBot="1">
      <c r="F54" s="18">
        <v>5</v>
      </c>
      <c r="G54" s="18">
        <v>6</v>
      </c>
      <c r="H54" s="18">
        <v>7</v>
      </c>
      <c r="I54" s="18">
        <v>8</v>
      </c>
      <c r="J54" s="18">
        <v>9</v>
      </c>
      <c r="K54" s="18">
        <v>10</v>
      </c>
      <c r="L54" s="18">
        <v>11</v>
      </c>
    </row>
    <row r="55" spans="2:12" ht="15">
      <c r="B55" s="15">
        <v>178</v>
      </c>
      <c r="C55" s="24">
        <f>B55/12*2</f>
        <v>29.666666666666668</v>
      </c>
      <c r="D55" s="23">
        <f>B55/12*3</f>
        <v>44.5</v>
      </c>
      <c r="E55" s="23">
        <f>B55/12*4</f>
        <v>59.333333333333336</v>
      </c>
      <c r="F55" s="23">
        <f>B55/12*5</f>
        <v>74.16666666666667</v>
      </c>
      <c r="G55" s="23">
        <f>B55/12*6</f>
        <v>89</v>
      </c>
      <c r="H55" s="23">
        <f>B55/12*7</f>
        <v>103.83333333333334</v>
      </c>
      <c r="I55" s="23">
        <f>B55/12*8</f>
        <v>118.66666666666667</v>
      </c>
      <c r="J55" s="23">
        <f>B55/12*9</f>
        <v>133.5</v>
      </c>
      <c r="K55" s="23">
        <f>B55/12*10</f>
        <v>148.33333333333334</v>
      </c>
      <c r="L55" s="23">
        <f>B55/12*11</f>
        <v>163.16666666666669</v>
      </c>
    </row>
    <row r="56" spans="2:12" ht="15">
      <c r="B56" s="13">
        <v>44</v>
      </c>
      <c r="C56" s="24">
        <f aca="true" t="shared" si="40" ref="C56:C66">B56/12*2</f>
        <v>7.333333333333333</v>
      </c>
      <c r="D56" s="23">
        <f aca="true" t="shared" si="41" ref="D56:D66">B56/12*3</f>
        <v>11</v>
      </c>
      <c r="E56" s="23">
        <f aca="true" t="shared" si="42" ref="E56:E66">B56/12*4</f>
        <v>14.666666666666666</v>
      </c>
      <c r="F56" s="23">
        <f aca="true" t="shared" si="43" ref="F56:F66">B56/12*5</f>
        <v>18.333333333333332</v>
      </c>
      <c r="G56" s="23">
        <f aca="true" t="shared" si="44" ref="G56:G66">B56/12*6</f>
        <v>22</v>
      </c>
      <c r="H56" s="23">
        <f aca="true" t="shared" si="45" ref="H56:H66">B56/12*7</f>
        <v>25.666666666666664</v>
      </c>
      <c r="I56" s="23">
        <f aca="true" t="shared" si="46" ref="I56:I66">B56/12*8</f>
        <v>29.333333333333332</v>
      </c>
      <c r="J56" s="23">
        <f aca="true" t="shared" si="47" ref="J56:J66">B56/12*9</f>
        <v>33</v>
      </c>
      <c r="K56" s="23">
        <f aca="true" t="shared" si="48" ref="K56:K66">B56/12*10</f>
        <v>36.666666666666664</v>
      </c>
      <c r="L56" s="23">
        <f aca="true" t="shared" si="49" ref="L56:L66">B56/12*11</f>
        <v>40.33333333333333</v>
      </c>
    </row>
    <row r="57" spans="2:12" ht="15">
      <c r="B57" s="13">
        <v>21</v>
      </c>
      <c r="C57" s="24">
        <f t="shared" si="40"/>
        <v>3.5</v>
      </c>
      <c r="D57" s="23">
        <f t="shared" si="41"/>
        <v>5.25</v>
      </c>
      <c r="E57" s="23">
        <f t="shared" si="42"/>
        <v>7</v>
      </c>
      <c r="F57" s="23">
        <f t="shared" si="43"/>
        <v>8.75</v>
      </c>
      <c r="G57" s="23">
        <f t="shared" si="44"/>
        <v>10.5</v>
      </c>
      <c r="H57" s="23">
        <f t="shared" si="45"/>
        <v>12.25</v>
      </c>
      <c r="I57" s="23">
        <f t="shared" si="46"/>
        <v>14</v>
      </c>
      <c r="J57" s="23">
        <f t="shared" si="47"/>
        <v>15.75</v>
      </c>
      <c r="K57" s="23">
        <f t="shared" si="48"/>
        <v>17.5</v>
      </c>
      <c r="L57" s="23">
        <f t="shared" si="49"/>
        <v>19.25</v>
      </c>
    </row>
    <row r="58" spans="2:12" ht="15">
      <c r="B58" s="13">
        <v>23</v>
      </c>
      <c r="C58" s="24">
        <f t="shared" si="40"/>
        <v>3.8333333333333335</v>
      </c>
      <c r="D58" s="23">
        <f t="shared" si="41"/>
        <v>5.75</v>
      </c>
      <c r="E58" s="23">
        <f t="shared" si="42"/>
        <v>7.666666666666667</v>
      </c>
      <c r="F58" s="23">
        <f t="shared" si="43"/>
        <v>9.583333333333334</v>
      </c>
      <c r="G58" s="23">
        <f t="shared" si="44"/>
        <v>11.5</v>
      </c>
      <c r="H58" s="23">
        <f t="shared" si="45"/>
        <v>13.416666666666668</v>
      </c>
      <c r="I58" s="23">
        <f t="shared" si="46"/>
        <v>15.333333333333334</v>
      </c>
      <c r="J58" s="23">
        <f t="shared" si="47"/>
        <v>17.25</v>
      </c>
      <c r="K58" s="23">
        <f t="shared" si="48"/>
        <v>19.166666666666668</v>
      </c>
      <c r="L58" s="23">
        <f t="shared" si="49"/>
        <v>21.083333333333336</v>
      </c>
    </row>
    <row r="59" spans="2:12" ht="15">
      <c r="B59" s="13">
        <v>57</v>
      </c>
      <c r="C59" s="24">
        <f t="shared" si="40"/>
        <v>9.5</v>
      </c>
      <c r="D59" s="23">
        <f t="shared" si="41"/>
        <v>14.25</v>
      </c>
      <c r="E59" s="23">
        <f t="shared" si="42"/>
        <v>19</v>
      </c>
      <c r="F59" s="23">
        <f t="shared" si="43"/>
        <v>23.75</v>
      </c>
      <c r="G59" s="23">
        <f t="shared" si="44"/>
        <v>28.5</v>
      </c>
      <c r="H59" s="23">
        <f t="shared" si="45"/>
        <v>33.25</v>
      </c>
      <c r="I59" s="23">
        <f t="shared" si="46"/>
        <v>38</v>
      </c>
      <c r="J59" s="23">
        <f t="shared" si="47"/>
        <v>42.75</v>
      </c>
      <c r="K59" s="23">
        <f t="shared" si="48"/>
        <v>47.5</v>
      </c>
      <c r="L59" s="23">
        <f t="shared" si="49"/>
        <v>52.25</v>
      </c>
    </row>
    <row r="60" spans="2:12" ht="15">
      <c r="B60" s="13">
        <v>13</v>
      </c>
      <c r="C60" s="24">
        <f t="shared" si="40"/>
        <v>2.1666666666666665</v>
      </c>
      <c r="D60" s="23">
        <f t="shared" si="41"/>
        <v>3.25</v>
      </c>
      <c r="E60" s="23">
        <f t="shared" si="42"/>
        <v>4.333333333333333</v>
      </c>
      <c r="F60" s="23">
        <f t="shared" si="43"/>
        <v>5.416666666666666</v>
      </c>
      <c r="G60" s="23">
        <f t="shared" si="44"/>
        <v>6.5</v>
      </c>
      <c r="H60" s="23">
        <f t="shared" si="45"/>
        <v>7.583333333333333</v>
      </c>
      <c r="I60" s="23">
        <f t="shared" si="46"/>
        <v>8.666666666666666</v>
      </c>
      <c r="J60" s="23">
        <f t="shared" si="47"/>
        <v>9.75</v>
      </c>
      <c r="K60" s="23">
        <f t="shared" si="48"/>
        <v>10.833333333333332</v>
      </c>
      <c r="L60" s="23">
        <f t="shared" si="49"/>
        <v>11.916666666666666</v>
      </c>
    </row>
    <row r="61" spans="2:12" ht="15">
      <c r="B61" s="13">
        <v>18</v>
      </c>
      <c r="C61" s="24">
        <f t="shared" si="40"/>
        <v>3</v>
      </c>
      <c r="D61" s="23">
        <f t="shared" si="41"/>
        <v>4.5</v>
      </c>
      <c r="E61" s="23">
        <f t="shared" si="42"/>
        <v>6</v>
      </c>
      <c r="F61" s="23">
        <f t="shared" si="43"/>
        <v>7.5</v>
      </c>
      <c r="G61" s="23">
        <f t="shared" si="44"/>
        <v>9</v>
      </c>
      <c r="H61" s="23">
        <f t="shared" si="45"/>
        <v>10.5</v>
      </c>
      <c r="I61" s="23">
        <f t="shared" si="46"/>
        <v>12</v>
      </c>
      <c r="J61" s="23">
        <f t="shared" si="47"/>
        <v>13.5</v>
      </c>
      <c r="K61" s="23">
        <f t="shared" si="48"/>
        <v>15</v>
      </c>
      <c r="L61" s="23">
        <f t="shared" si="49"/>
        <v>16.5</v>
      </c>
    </row>
    <row r="62" spans="2:12" ht="15">
      <c r="B62" s="13">
        <v>2</v>
      </c>
      <c r="C62" s="24">
        <f t="shared" si="40"/>
        <v>0.3333333333333333</v>
      </c>
      <c r="D62" s="23">
        <f t="shared" si="41"/>
        <v>0.5</v>
      </c>
      <c r="E62" s="23">
        <f t="shared" si="42"/>
        <v>0.6666666666666666</v>
      </c>
      <c r="F62" s="23">
        <f t="shared" si="43"/>
        <v>0.8333333333333333</v>
      </c>
      <c r="G62" s="23">
        <f t="shared" si="44"/>
        <v>1</v>
      </c>
      <c r="H62" s="23">
        <f t="shared" si="45"/>
        <v>1.1666666666666665</v>
      </c>
      <c r="I62" s="23">
        <f t="shared" si="46"/>
        <v>1.3333333333333333</v>
      </c>
      <c r="J62" s="23">
        <f t="shared" si="47"/>
        <v>1.5</v>
      </c>
      <c r="K62" s="23">
        <f t="shared" si="48"/>
        <v>1.6666666666666665</v>
      </c>
      <c r="L62" s="23">
        <f t="shared" si="49"/>
        <v>1.8333333333333333</v>
      </c>
    </row>
    <row r="63" spans="2:12" ht="15">
      <c r="B63" s="13"/>
      <c r="C63" s="24">
        <f t="shared" si="40"/>
        <v>0</v>
      </c>
      <c r="D63" s="23">
        <f t="shared" si="41"/>
        <v>0</v>
      </c>
      <c r="E63" s="23">
        <f t="shared" si="42"/>
        <v>0</v>
      </c>
      <c r="F63" s="23">
        <f t="shared" si="43"/>
        <v>0</v>
      </c>
      <c r="G63" s="23">
        <f t="shared" si="44"/>
        <v>0</v>
      </c>
      <c r="H63" s="23">
        <f t="shared" si="45"/>
        <v>0</v>
      </c>
      <c r="I63" s="23">
        <f t="shared" si="46"/>
        <v>0</v>
      </c>
      <c r="J63" s="23">
        <f t="shared" si="47"/>
        <v>0</v>
      </c>
      <c r="K63" s="23">
        <f t="shared" si="48"/>
        <v>0</v>
      </c>
      <c r="L63" s="23">
        <f t="shared" si="49"/>
        <v>0</v>
      </c>
    </row>
    <row r="64" spans="2:12" ht="15">
      <c r="B64" s="13">
        <v>41</v>
      </c>
      <c r="C64" s="24">
        <f t="shared" si="40"/>
        <v>6.833333333333333</v>
      </c>
      <c r="D64" s="23">
        <f t="shared" si="41"/>
        <v>10.25</v>
      </c>
      <c r="E64" s="23">
        <f t="shared" si="42"/>
        <v>13.666666666666666</v>
      </c>
      <c r="F64" s="23">
        <f t="shared" si="43"/>
        <v>17.083333333333332</v>
      </c>
      <c r="G64" s="23">
        <f t="shared" si="44"/>
        <v>20.5</v>
      </c>
      <c r="H64" s="23">
        <f t="shared" si="45"/>
        <v>23.916666666666664</v>
      </c>
      <c r="I64" s="23">
        <f t="shared" si="46"/>
        <v>27.333333333333332</v>
      </c>
      <c r="J64" s="23">
        <f t="shared" si="47"/>
        <v>30.75</v>
      </c>
      <c r="K64" s="23">
        <f t="shared" si="48"/>
        <v>34.166666666666664</v>
      </c>
      <c r="L64" s="23">
        <f t="shared" si="49"/>
        <v>37.58333333333333</v>
      </c>
    </row>
    <row r="65" spans="2:12" ht="15">
      <c r="B65" s="13">
        <v>13</v>
      </c>
      <c r="C65" s="24">
        <f t="shared" si="40"/>
        <v>2.1666666666666665</v>
      </c>
      <c r="D65" s="23">
        <f t="shared" si="41"/>
        <v>3.25</v>
      </c>
      <c r="E65" s="23">
        <f t="shared" si="42"/>
        <v>4.333333333333333</v>
      </c>
      <c r="F65" s="23">
        <f t="shared" si="43"/>
        <v>5.416666666666666</v>
      </c>
      <c r="G65" s="23">
        <f t="shared" si="44"/>
        <v>6.5</v>
      </c>
      <c r="H65" s="23">
        <f t="shared" si="45"/>
        <v>7.583333333333333</v>
      </c>
      <c r="I65" s="23">
        <f t="shared" si="46"/>
        <v>8.666666666666666</v>
      </c>
      <c r="J65" s="23">
        <f t="shared" si="47"/>
        <v>9.75</v>
      </c>
      <c r="K65" s="23">
        <f t="shared" si="48"/>
        <v>10.833333333333332</v>
      </c>
      <c r="L65" s="23">
        <f t="shared" si="49"/>
        <v>11.916666666666666</v>
      </c>
    </row>
    <row r="66" spans="2:12" ht="15.75" thickBot="1">
      <c r="B66" s="14">
        <v>20</v>
      </c>
      <c r="C66" s="24">
        <f t="shared" si="40"/>
        <v>3.3333333333333335</v>
      </c>
      <c r="D66" s="23">
        <f t="shared" si="41"/>
        <v>5</v>
      </c>
      <c r="E66" s="23">
        <f t="shared" si="42"/>
        <v>6.666666666666667</v>
      </c>
      <c r="F66" s="23">
        <f t="shared" si="43"/>
        <v>8.333333333333334</v>
      </c>
      <c r="G66" s="23">
        <f t="shared" si="44"/>
        <v>10</v>
      </c>
      <c r="H66" s="23">
        <f t="shared" si="45"/>
        <v>11.666666666666668</v>
      </c>
      <c r="I66" s="23">
        <f t="shared" si="46"/>
        <v>13.333333333333334</v>
      </c>
      <c r="J66" s="23">
        <f t="shared" si="47"/>
        <v>15</v>
      </c>
      <c r="K66" s="23">
        <f t="shared" si="48"/>
        <v>16.666666666666668</v>
      </c>
      <c r="L66" s="23">
        <f t="shared" si="49"/>
        <v>18.333333333333336</v>
      </c>
    </row>
  </sheetData>
  <sheetProtection/>
  <conditionalFormatting sqref="B2:B7">
    <cfRule type="expression" priority="1" dxfId="763">
      <formula>$B$6&lt;$A$6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4:M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3.00390625" style="0" customWidth="1"/>
    <col min="5" max="5" width="10.421875" style="0" customWidth="1"/>
  </cols>
  <sheetData>
    <row r="4" ht="15.75" thickBot="1">
      <c r="A4" s="27">
        <v>43160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Лист1!D2</f>
        <v>120.5</v>
      </c>
      <c r="C7" s="7">
        <v>93</v>
      </c>
      <c r="D7" s="19">
        <f>Лист1!D15</f>
        <v>25.25</v>
      </c>
      <c r="E7" s="7">
        <v>21</v>
      </c>
      <c r="F7" s="19">
        <f>Лист1!D29</f>
        <v>276</v>
      </c>
      <c r="G7" s="7">
        <v>255</v>
      </c>
      <c r="H7" s="19">
        <f>Лист1!D42</f>
        <v>152</v>
      </c>
      <c r="I7" s="7">
        <v>162</v>
      </c>
      <c r="J7" s="19">
        <f>Лист1!D55</f>
        <v>44.5</v>
      </c>
      <c r="K7" s="7">
        <v>29</v>
      </c>
      <c r="L7" s="7">
        <f>декабрь!L7</f>
        <v>3158</v>
      </c>
      <c r="M7" s="8"/>
    </row>
    <row r="8" spans="1:13" ht="15">
      <c r="A8" s="9" t="s">
        <v>10</v>
      </c>
      <c r="B8" s="20">
        <f>Лист1!D3</f>
        <v>28.25</v>
      </c>
      <c r="C8" s="1">
        <v>25</v>
      </c>
      <c r="D8" s="20">
        <f>Лист1!D16</f>
        <v>6.25</v>
      </c>
      <c r="E8" s="1">
        <v>8</v>
      </c>
      <c r="F8" s="20">
        <f>Лист1!D30</f>
        <v>67.25</v>
      </c>
      <c r="G8" s="1">
        <v>54</v>
      </c>
      <c r="H8" s="20">
        <f>Лист1!D43</f>
        <v>37</v>
      </c>
      <c r="I8" s="1">
        <v>31</v>
      </c>
      <c r="J8" s="20">
        <f>Лист1!D56</f>
        <v>11</v>
      </c>
      <c r="K8" s="1">
        <v>9</v>
      </c>
      <c r="L8" s="1">
        <f>декабрь!L8</f>
        <v>714</v>
      </c>
      <c r="M8" s="10"/>
    </row>
    <row r="9" spans="1:13" ht="15">
      <c r="A9" s="9" t="s">
        <v>11</v>
      </c>
      <c r="B9" s="20">
        <f>Лист1!D4</f>
        <v>14.25</v>
      </c>
      <c r="C9" s="1">
        <v>7</v>
      </c>
      <c r="D9" s="20">
        <f>Лист1!D17</f>
        <v>3</v>
      </c>
      <c r="E9" s="1">
        <v>4</v>
      </c>
      <c r="F9" s="20">
        <f>Лист1!D31</f>
        <v>33</v>
      </c>
      <c r="G9" s="1">
        <v>19</v>
      </c>
      <c r="H9" s="20">
        <f>Лист1!D44</f>
        <v>18.25</v>
      </c>
      <c r="I9" s="1">
        <v>9</v>
      </c>
      <c r="J9" s="20">
        <f>Лист1!D57</f>
        <v>5.25</v>
      </c>
      <c r="K9" s="1">
        <v>3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Лист1!D5</f>
        <v>15.75</v>
      </c>
      <c r="C10" s="1">
        <v>25</v>
      </c>
      <c r="D10" s="20">
        <f>Лист1!D18</f>
        <v>3.25</v>
      </c>
      <c r="E10" s="1">
        <v>4</v>
      </c>
      <c r="F10" s="20">
        <f>Лист1!D32</f>
        <v>37.25</v>
      </c>
      <c r="G10" s="1">
        <v>48</v>
      </c>
      <c r="H10" s="20">
        <f>Лист1!D45</f>
        <v>20.5</v>
      </c>
      <c r="I10" s="1">
        <v>27</v>
      </c>
      <c r="J10" s="20">
        <f>Лист1!D58</f>
        <v>5.75</v>
      </c>
      <c r="K10" s="1">
        <v>9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Лист1!D6</f>
        <v>34.75</v>
      </c>
      <c r="C11" s="1">
        <v>18</v>
      </c>
      <c r="D11" s="20">
        <f>Лист1!D19</f>
        <v>7.25</v>
      </c>
      <c r="E11" s="1">
        <v>5</v>
      </c>
      <c r="F11" s="20">
        <f>Лист1!D33</f>
        <v>81</v>
      </c>
      <c r="G11" s="1">
        <v>79</v>
      </c>
      <c r="H11" s="20">
        <f>Лист1!D46</f>
        <v>44.75</v>
      </c>
      <c r="I11" s="1">
        <v>58</v>
      </c>
      <c r="J11" s="20">
        <f>Лист1!D59</f>
        <v>14.25</v>
      </c>
      <c r="K11" s="1">
        <v>3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Лист1!D7</f>
        <v>9.75</v>
      </c>
      <c r="C12" s="1">
        <v>9</v>
      </c>
      <c r="D12" s="20">
        <f>Лист1!D20</f>
        <v>2</v>
      </c>
      <c r="E12" s="1">
        <v>0</v>
      </c>
      <c r="F12" s="20">
        <f>Лист1!D34</f>
        <v>23.75</v>
      </c>
      <c r="G12" s="1">
        <v>37</v>
      </c>
      <c r="H12" s="20">
        <f>Лист1!D47</f>
        <v>13</v>
      </c>
      <c r="I12" s="1">
        <v>25</v>
      </c>
      <c r="J12" s="20">
        <f>Лист1!D60</f>
        <v>3.25</v>
      </c>
      <c r="K12" s="1">
        <v>4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Лист1!D8</f>
        <v>12.75</v>
      </c>
      <c r="C13" s="1">
        <v>3</v>
      </c>
      <c r="D13" s="20">
        <f>Лист1!D21</f>
        <v>2.75</v>
      </c>
      <c r="E13" s="1">
        <v>0</v>
      </c>
      <c r="F13" s="20">
        <f>Лист1!D35</f>
        <v>31.25</v>
      </c>
      <c r="G13" s="1">
        <v>4</v>
      </c>
      <c r="H13" s="20">
        <f>Лист1!D48</f>
        <v>17.25</v>
      </c>
      <c r="I13" s="1">
        <v>4</v>
      </c>
      <c r="J13" s="20">
        <f>Лист1!D61</f>
        <v>4.5</v>
      </c>
      <c r="K13" s="1">
        <v>2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Лист1!D9</f>
        <v>3.25</v>
      </c>
      <c r="C14" s="1">
        <v>2</v>
      </c>
      <c r="D14" s="20">
        <f>Лист1!D22</f>
        <v>0.75</v>
      </c>
      <c r="E14" s="1">
        <v>0</v>
      </c>
      <c r="F14" s="20">
        <f>Лист1!D36</f>
        <v>2.5</v>
      </c>
      <c r="G14" s="1">
        <v>9</v>
      </c>
      <c r="H14" s="20">
        <f>Лист1!D49</f>
        <v>1.5</v>
      </c>
      <c r="I14" s="1">
        <v>5</v>
      </c>
      <c r="J14" s="20">
        <f>Лист1!D62</f>
        <v>0.5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/>
      <c r="E15" s="1"/>
      <c r="F15" s="20"/>
      <c r="G15" s="1"/>
      <c r="H15" s="20">
        <f>Лист1!D50</f>
        <v>0</v>
      </c>
      <c r="I15" s="1"/>
      <c r="J15" s="20">
        <f>Лист1!D63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Лист1!D11</f>
        <v>29.25</v>
      </c>
      <c r="C16" s="1">
        <v>32</v>
      </c>
      <c r="D16" s="20">
        <f>Лист1!D24</f>
        <v>6</v>
      </c>
      <c r="E16" s="1">
        <v>3</v>
      </c>
      <c r="F16" s="20">
        <f>Лист1!D38</f>
        <v>66.75</v>
      </c>
      <c r="G16" s="1">
        <v>51</v>
      </c>
      <c r="H16" s="20">
        <f>Лист1!D51</f>
        <v>36.75</v>
      </c>
      <c r="I16" s="1">
        <v>29</v>
      </c>
      <c r="J16" s="20">
        <f>Лист1!D64</f>
        <v>10.25</v>
      </c>
      <c r="K16" s="1">
        <v>6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Лист1!D12</f>
        <v>13.25</v>
      </c>
      <c r="C17" s="1">
        <v>13</v>
      </c>
      <c r="D17" s="20">
        <f>Лист1!D25</f>
        <v>2.75</v>
      </c>
      <c r="E17" s="1">
        <v>2</v>
      </c>
      <c r="F17" s="20">
        <f>Лист1!D39</f>
        <v>35.75</v>
      </c>
      <c r="G17" s="1">
        <v>21</v>
      </c>
      <c r="H17" s="20">
        <f>Лист1!D52</f>
        <v>19.75</v>
      </c>
      <c r="I17" s="1">
        <v>12</v>
      </c>
      <c r="J17" s="20">
        <f>Лист1!D65</f>
        <v>3.25</v>
      </c>
      <c r="K17" s="1">
        <v>1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Лист1!D13</f>
        <v>14.75</v>
      </c>
      <c r="C18" s="2">
        <v>20</v>
      </c>
      <c r="D18" s="21">
        <f>Лист1!D26</f>
        <v>3</v>
      </c>
      <c r="E18" s="2">
        <v>3</v>
      </c>
      <c r="F18" s="21">
        <f>Лист1!D40</f>
        <v>33.75</v>
      </c>
      <c r="G18" s="2">
        <v>26</v>
      </c>
      <c r="H18" s="21">
        <f>Лист1!D53</f>
        <v>18.5</v>
      </c>
      <c r="I18" s="2">
        <v>12</v>
      </c>
      <c r="J18" s="21">
        <f>Лист1!D66</f>
        <v>5</v>
      </c>
      <c r="K18" s="2">
        <v>3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75" dxfId="763">
      <formula>$B$6&lt;$A$6</formula>
    </cfRule>
  </conditionalFormatting>
  <conditionalFormatting sqref="C8">
    <cfRule type="expression" priority="74" dxfId="763">
      <formula>$C$8&gt;$B$8</formula>
    </cfRule>
  </conditionalFormatting>
  <conditionalFormatting sqref="E8">
    <cfRule type="cellIs" priority="62" dxfId="763" operator="greaterThan">
      <formula>$D$8</formula>
    </cfRule>
    <cfRule type="expression" priority="73" dxfId="763">
      <formula>$E$8&gt;$D$8</formula>
    </cfRule>
  </conditionalFormatting>
  <conditionalFormatting sqref="C9">
    <cfRule type="expression" priority="72" dxfId="763">
      <formula>$C$9&gt;$B$9</formula>
    </cfRule>
  </conditionalFormatting>
  <conditionalFormatting sqref="C10">
    <cfRule type="expression" priority="71" dxfId="763">
      <formula>$C$10&gt;$B$10</formula>
    </cfRule>
  </conditionalFormatting>
  <conditionalFormatting sqref="C11">
    <cfRule type="expression" priority="70" dxfId="763">
      <formula>$C$11&gt;$B$11</formula>
    </cfRule>
  </conditionalFormatting>
  <conditionalFormatting sqref="C12">
    <cfRule type="expression" priority="69" dxfId="763">
      <formula>$C$12&gt;$B$12</formula>
    </cfRule>
  </conditionalFormatting>
  <conditionalFormatting sqref="C13">
    <cfRule type="expression" priority="68" dxfId="763">
      <formula>$C$13&gt;$B$13</formula>
    </cfRule>
  </conditionalFormatting>
  <conditionalFormatting sqref="C14">
    <cfRule type="expression" priority="67" dxfId="763">
      <formula>$C$14&gt;$B$14</formula>
    </cfRule>
  </conditionalFormatting>
  <conditionalFormatting sqref="C16">
    <cfRule type="expression" priority="66" dxfId="763">
      <formula>$C$16&gt;$B$16</formula>
    </cfRule>
  </conditionalFormatting>
  <conditionalFormatting sqref="C17">
    <cfRule type="expression" priority="65" dxfId="763">
      <formula>$C$17&gt;$B$17</formula>
    </cfRule>
  </conditionalFormatting>
  <conditionalFormatting sqref="C18">
    <cfRule type="expression" priority="64" dxfId="763">
      <formula>$C$18&gt;$B$18</formula>
    </cfRule>
  </conditionalFormatting>
  <conditionalFormatting sqref="E7">
    <cfRule type="cellIs" priority="63" dxfId="763" operator="greaterThan">
      <formula>$D$7</formula>
    </cfRule>
  </conditionalFormatting>
  <conditionalFormatting sqref="E9:E15">
    <cfRule type="cellIs" priority="61" dxfId="763" operator="greaterThan">
      <formula>$D$9</formula>
    </cfRule>
  </conditionalFormatting>
  <conditionalFormatting sqref="G7">
    <cfRule type="cellIs" priority="60" dxfId="764" operator="lessThan">
      <formula>$F$7</formula>
    </cfRule>
  </conditionalFormatting>
  <conditionalFormatting sqref="G8">
    <cfRule type="cellIs" priority="54" dxfId="764" operator="lessThan">
      <formula>$F$8</formula>
    </cfRule>
    <cfRule type="cellIs" priority="59" dxfId="764" operator="lessThan">
      <formula>$F$9</formula>
    </cfRule>
  </conditionalFormatting>
  <conditionalFormatting sqref="G9">
    <cfRule type="cellIs" priority="58" dxfId="764" operator="lessThan">
      <formula>$F$10</formula>
    </cfRule>
  </conditionalFormatting>
  <conditionalFormatting sqref="G11">
    <cfRule type="cellIs" priority="11" dxfId="764" operator="lessThan">
      <formula>$F$11</formula>
    </cfRule>
    <cfRule type="cellIs" priority="56" dxfId="764" operator="lessThan">
      <formula>$F$12</formula>
    </cfRule>
  </conditionalFormatting>
  <conditionalFormatting sqref="G13">
    <cfRule type="cellIs" priority="53" dxfId="764" operator="lessThan">
      <formula>$F$13</formula>
    </cfRule>
    <cfRule type="cellIs" priority="76" dxfId="764" operator="lessThan">
      <formula>$F$14</formula>
    </cfRule>
  </conditionalFormatting>
  <conditionalFormatting sqref="G14">
    <cfRule type="cellIs" priority="52" dxfId="764" operator="lessThan">
      <formula>$F$14</formula>
    </cfRule>
  </conditionalFormatting>
  <conditionalFormatting sqref="I7">
    <cfRule type="cellIs" priority="51" dxfId="764" operator="lessThan">
      <formula>$H$7</formula>
    </cfRule>
  </conditionalFormatting>
  <conditionalFormatting sqref="I8">
    <cfRule type="cellIs" priority="50" dxfId="764" operator="lessThan">
      <formula>$H$8</formula>
    </cfRule>
  </conditionalFormatting>
  <conditionalFormatting sqref="I9">
    <cfRule type="cellIs" priority="49" dxfId="764" operator="lessThan">
      <formula>$H$9</formula>
    </cfRule>
  </conditionalFormatting>
  <conditionalFormatting sqref="I10">
    <cfRule type="cellIs" priority="48" dxfId="764" operator="lessThan">
      <formula>$H$10</formula>
    </cfRule>
  </conditionalFormatting>
  <conditionalFormatting sqref="I11">
    <cfRule type="cellIs" priority="47" dxfId="764" operator="lessThan">
      <formula>$H$11</formula>
    </cfRule>
  </conditionalFormatting>
  <conditionalFormatting sqref="I12">
    <cfRule type="cellIs" priority="46" dxfId="764" operator="lessThan">
      <formula>$H$12</formula>
    </cfRule>
  </conditionalFormatting>
  <conditionalFormatting sqref="I13">
    <cfRule type="cellIs" priority="45" dxfId="764" operator="lessThan">
      <formula>$H$13</formula>
    </cfRule>
  </conditionalFormatting>
  <conditionalFormatting sqref="I14">
    <cfRule type="cellIs" priority="44" dxfId="764" operator="lessThan">
      <formula>$H$14</formula>
    </cfRule>
  </conditionalFormatting>
  <conditionalFormatting sqref="G16">
    <cfRule type="cellIs" priority="43" dxfId="764" operator="lessThan">
      <formula>$F$16</formula>
    </cfRule>
  </conditionalFormatting>
  <conditionalFormatting sqref="G17">
    <cfRule type="cellIs" priority="42" dxfId="764" operator="lessThan">
      <formula>$F$17</formula>
    </cfRule>
  </conditionalFormatting>
  <conditionalFormatting sqref="G18">
    <cfRule type="cellIs" priority="41" dxfId="764" operator="lessThan">
      <formula>$F$18</formula>
    </cfRule>
  </conditionalFormatting>
  <conditionalFormatting sqref="I16">
    <cfRule type="cellIs" priority="40" dxfId="764" operator="lessThan">
      <formula>$H$16</formula>
    </cfRule>
  </conditionalFormatting>
  <conditionalFormatting sqref="I17">
    <cfRule type="cellIs" priority="39" dxfId="764" operator="lessThan">
      <formula>$H$17</formula>
    </cfRule>
  </conditionalFormatting>
  <conditionalFormatting sqref="I18">
    <cfRule type="cellIs" priority="38" dxfId="764" operator="lessThan">
      <formula>$H$18</formula>
    </cfRule>
  </conditionalFormatting>
  <conditionalFormatting sqref="K7">
    <cfRule type="cellIs" priority="37" dxfId="764" operator="greaterThan">
      <formula>$J$7</formula>
    </cfRule>
  </conditionalFormatting>
  <conditionalFormatting sqref="K8">
    <cfRule type="cellIs" priority="36" dxfId="764" operator="greaterThan">
      <formula>$J$8</formula>
    </cfRule>
  </conditionalFormatting>
  <conditionalFormatting sqref="K9">
    <cfRule type="cellIs" priority="35" dxfId="764" operator="greaterThan">
      <formula>$J$9</formula>
    </cfRule>
  </conditionalFormatting>
  <conditionalFormatting sqref="K10">
    <cfRule type="cellIs" priority="34" dxfId="764" operator="greaterThan">
      <formula>$J$10</formula>
    </cfRule>
  </conditionalFormatting>
  <conditionalFormatting sqref="K11">
    <cfRule type="cellIs" priority="33" dxfId="764" operator="greaterThan">
      <formula>$J$11</formula>
    </cfRule>
  </conditionalFormatting>
  <conditionalFormatting sqref="K12">
    <cfRule type="cellIs" priority="32" dxfId="764" operator="greaterThan">
      <formula>$J$12</formula>
    </cfRule>
  </conditionalFormatting>
  <conditionalFormatting sqref="K13">
    <cfRule type="cellIs" priority="31" dxfId="764" operator="greaterThan">
      <formula>$J$13</formula>
    </cfRule>
  </conditionalFormatting>
  <conditionalFormatting sqref="K14">
    <cfRule type="cellIs" priority="30" dxfId="764" operator="greaterThan">
      <formula>$J$14</formula>
    </cfRule>
  </conditionalFormatting>
  <conditionalFormatting sqref="K16">
    <cfRule type="cellIs" priority="15" dxfId="764" operator="greaterThan">
      <formula>$J$16</formula>
    </cfRule>
    <cfRule type="cellIs" priority="29" dxfId="764" operator="greaterThan">
      <formula>$J$16</formula>
    </cfRule>
  </conditionalFormatting>
  <conditionalFormatting sqref="K17">
    <cfRule type="cellIs" priority="14" dxfId="764" operator="greaterThan">
      <formula>$J$17</formula>
    </cfRule>
    <cfRule type="cellIs" priority="28" dxfId="764" operator="greaterThan">
      <formula>$J$17</formula>
    </cfRule>
  </conditionalFormatting>
  <conditionalFormatting sqref="K18">
    <cfRule type="cellIs" priority="13" dxfId="764" operator="greaterThan">
      <formula>$J$18</formula>
    </cfRule>
    <cfRule type="cellIs" priority="27" dxfId="764" operator="greaterThan">
      <formula>$J$18</formula>
    </cfRule>
  </conditionalFormatting>
  <conditionalFormatting sqref="M7">
    <cfRule type="cellIs" priority="26" dxfId="764" operator="lessThan">
      <formula>$L$7</formula>
    </cfRule>
  </conditionalFormatting>
  <conditionalFormatting sqref="M8">
    <cfRule type="cellIs" priority="25" dxfId="764" operator="lessThan">
      <formula>$L$8</formula>
    </cfRule>
  </conditionalFormatting>
  <conditionalFormatting sqref="M9">
    <cfRule type="cellIs" priority="24" dxfId="764" operator="lessThan">
      <formula>$L$9</formula>
    </cfRule>
  </conditionalFormatting>
  <conditionalFormatting sqref="M10">
    <cfRule type="cellIs" priority="23" dxfId="764" operator="lessThan">
      <formula>$L$10</formula>
    </cfRule>
  </conditionalFormatting>
  <conditionalFormatting sqref="M11">
    <cfRule type="cellIs" priority="22" dxfId="764" operator="lessThan">
      <formula>$L$11</formula>
    </cfRule>
  </conditionalFormatting>
  <conditionalFormatting sqref="M12">
    <cfRule type="cellIs" priority="21" dxfId="764" operator="lessThan">
      <formula>$L$12</formula>
    </cfRule>
  </conditionalFormatting>
  <conditionalFormatting sqref="M13">
    <cfRule type="cellIs" priority="20" dxfId="764" operator="lessThan">
      <formula>$L$13</formula>
    </cfRule>
  </conditionalFormatting>
  <conditionalFormatting sqref="M14">
    <cfRule type="cellIs" priority="19" dxfId="764" operator="lessThan">
      <formula>$L$14</formula>
    </cfRule>
  </conditionalFormatting>
  <conditionalFormatting sqref="M16">
    <cfRule type="cellIs" priority="18" dxfId="764" operator="lessThan">
      <formula>$L$16</formula>
    </cfRule>
  </conditionalFormatting>
  <conditionalFormatting sqref="M17">
    <cfRule type="cellIs" priority="17" dxfId="764" operator="lessThan">
      <formula>$L$17</formula>
    </cfRule>
  </conditionalFormatting>
  <conditionalFormatting sqref="M18">
    <cfRule type="cellIs" priority="16" dxfId="764" operator="lessThan">
      <formula>$L$18</formula>
    </cfRule>
  </conditionalFormatting>
  <conditionalFormatting sqref="G10">
    <cfRule type="cellIs" priority="12" dxfId="764" operator="lessThan">
      <formula>$F$10</formula>
    </cfRule>
  </conditionalFormatting>
  <conditionalFormatting sqref="C7">
    <cfRule type="cellIs" priority="10" dxfId="763" operator="greaterThan">
      <formula>$B$7</formula>
    </cfRule>
  </conditionalFormatting>
  <conditionalFormatting sqref="E16">
    <cfRule type="cellIs" priority="8" dxfId="763" operator="greaterThan" stopIfTrue="1">
      <formula>$D$16</formula>
    </cfRule>
  </conditionalFormatting>
  <conditionalFormatting sqref="E17">
    <cfRule type="cellIs" priority="7" dxfId="763" operator="greaterThan" stopIfTrue="1">
      <formula>$D$17</formula>
    </cfRule>
  </conditionalFormatting>
  <conditionalFormatting sqref="E18">
    <cfRule type="cellIs" priority="6" dxfId="763" operator="greaterThan" stopIfTrue="1">
      <formula>$D$18</formula>
    </cfRule>
  </conditionalFormatting>
  <conditionalFormatting sqref="E12">
    <cfRule type="cellIs" priority="5" dxfId="763" operator="greaterThan" stopIfTrue="1">
      <formula>$D$12</formula>
    </cfRule>
  </conditionalFormatting>
  <conditionalFormatting sqref="E13">
    <cfRule type="cellIs" priority="4" dxfId="763" operator="greaterThan" stopIfTrue="1">
      <formula>$D$13</formula>
    </cfRule>
  </conditionalFormatting>
  <conditionalFormatting sqref="E14">
    <cfRule type="cellIs" priority="3" dxfId="763" operator="greaterThan" stopIfTrue="1">
      <formula>$D$14</formula>
    </cfRule>
  </conditionalFormatting>
  <conditionalFormatting sqref="G12">
    <cfRule type="cellIs" priority="1" dxfId="764" operator="lessThan" stopIfTrue="1">
      <formula>$F$12</formula>
    </cfRule>
  </conditionalFormatting>
  <printOptions/>
  <pageMargins left="0.25" right="0.2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M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20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Лист1!E2</f>
        <v>160.66666666666666</v>
      </c>
      <c r="C7" s="7">
        <v>125</v>
      </c>
      <c r="D7" s="19">
        <f>Лист1!E15</f>
        <v>33.666666666666664</v>
      </c>
      <c r="E7" s="7">
        <v>29</v>
      </c>
      <c r="F7" s="19">
        <f>Лист1!E29</f>
        <v>368</v>
      </c>
      <c r="G7" s="7">
        <v>351</v>
      </c>
      <c r="H7" s="19">
        <f>Лист1!E42</f>
        <v>202.66666666666666</v>
      </c>
      <c r="I7" s="7">
        <v>208</v>
      </c>
      <c r="J7" s="19">
        <f>Лист1!E55</f>
        <v>59.333333333333336</v>
      </c>
      <c r="K7" s="7">
        <v>36</v>
      </c>
      <c r="L7" s="7">
        <f>декабрь!L7</f>
        <v>3158</v>
      </c>
      <c r="M7" s="8"/>
    </row>
    <row r="8" spans="1:13" ht="15">
      <c r="A8" s="9" t="s">
        <v>10</v>
      </c>
      <c r="B8" s="20">
        <f>Лист1!E3</f>
        <v>37.666666666666664</v>
      </c>
      <c r="C8" s="1">
        <v>34</v>
      </c>
      <c r="D8" s="20">
        <f>Лист1!E16</f>
        <v>8.333333333333334</v>
      </c>
      <c r="E8" s="1">
        <v>11</v>
      </c>
      <c r="F8" s="20">
        <f>Лист1!E30</f>
        <v>89.66666666666667</v>
      </c>
      <c r="G8" s="1">
        <v>74</v>
      </c>
      <c r="H8" s="20">
        <f>Лист1!E43</f>
        <v>49.333333333333336</v>
      </c>
      <c r="I8" s="1">
        <v>44</v>
      </c>
      <c r="J8" s="20">
        <f>Лист1!E56</f>
        <v>14.666666666666666</v>
      </c>
      <c r="K8" s="1">
        <v>11</v>
      </c>
      <c r="L8" s="1">
        <f>декабрь!L8</f>
        <v>714</v>
      </c>
      <c r="M8" s="10"/>
    </row>
    <row r="9" spans="1:13" ht="15">
      <c r="A9" s="9" t="s">
        <v>11</v>
      </c>
      <c r="B9" s="20">
        <f>Лист1!E4</f>
        <v>19</v>
      </c>
      <c r="C9" s="1">
        <v>11</v>
      </c>
      <c r="D9" s="20">
        <f>Лист1!E17</f>
        <v>4</v>
      </c>
      <c r="E9" s="1">
        <v>5</v>
      </c>
      <c r="F9" s="20">
        <f>Лист1!E31</f>
        <v>44</v>
      </c>
      <c r="G9" s="1">
        <v>25</v>
      </c>
      <c r="H9" s="20">
        <f>Лист1!E44</f>
        <v>24.333333333333332</v>
      </c>
      <c r="I9" s="1">
        <v>12</v>
      </c>
      <c r="J9" s="20">
        <f>Лист1!E57</f>
        <v>7</v>
      </c>
      <c r="K9" s="1">
        <v>4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Лист1!E5</f>
        <v>21</v>
      </c>
      <c r="C10" s="1">
        <v>31</v>
      </c>
      <c r="D10" s="20">
        <f>Лист1!E18</f>
        <v>4.333333333333333</v>
      </c>
      <c r="E10" s="1">
        <v>4</v>
      </c>
      <c r="F10" s="20">
        <f>Лист1!E32</f>
        <v>49.666666666666664</v>
      </c>
      <c r="G10" s="1">
        <v>72</v>
      </c>
      <c r="H10" s="20">
        <f>Лист1!E45</f>
        <v>27.333333333333332</v>
      </c>
      <c r="I10" s="1">
        <v>45</v>
      </c>
      <c r="J10" s="20">
        <f>Лист1!E58</f>
        <v>7.666666666666667</v>
      </c>
      <c r="K10" s="1">
        <v>10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Лист1!E6</f>
        <v>46.333333333333336</v>
      </c>
      <c r="C11" s="1">
        <v>27</v>
      </c>
      <c r="D11" s="20">
        <f>Лист1!E19</f>
        <v>9.666666666666666</v>
      </c>
      <c r="E11" s="1">
        <v>8</v>
      </c>
      <c r="F11" s="20">
        <f>Лист1!E33</f>
        <v>108</v>
      </c>
      <c r="G11" s="1">
        <v>106</v>
      </c>
      <c r="H11" s="20">
        <f>Лист1!E46</f>
        <v>59.666666666666664</v>
      </c>
      <c r="I11" s="1">
        <v>65</v>
      </c>
      <c r="J11" s="20">
        <f>Лист1!E59</f>
        <v>19</v>
      </c>
      <c r="K11" s="1">
        <v>5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Лист1!E7</f>
        <v>13</v>
      </c>
      <c r="C12" s="1">
        <v>10</v>
      </c>
      <c r="D12" s="20">
        <f>Лист1!E20</f>
        <v>2.6666666666666665</v>
      </c>
      <c r="E12" s="1">
        <v>0</v>
      </c>
      <c r="F12" s="20">
        <f>Лист1!E34</f>
        <v>31.666666666666668</v>
      </c>
      <c r="G12" s="1">
        <v>44</v>
      </c>
      <c r="H12" s="20">
        <f>Лист1!E47</f>
        <v>17.333333333333332</v>
      </c>
      <c r="I12" s="1">
        <v>26</v>
      </c>
      <c r="J12" s="20">
        <f>Лист1!E60</f>
        <v>4.333333333333333</v>
      </c>
      <c r="K12" s="1">
        <v>5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Лист1!E8</f>
        <v>17</v>
      </c>
      <c r="C13" s="1">
        <v>4</v>
      </c>
      <c r="D13" s="20">
        <f>Лист1!E21</f>
        <v>3.6666666666666665</v>
      </c>
      <c r="E13" s="1">
        <v>1</v>
      </c>
      <c r="F13" s="20">
        <f>Лист1!E35</f>
        <v>41.666666666666664</v>
      </c>
      <c r="G13" s="1">
        <v>9</v>
      </c>
      <c r="H13" s="20">
        <f>Лист1!E48</f>
        <v>23</v>
      </c>
      <c r="I13" s="1">
        <v>5</v>
      </c>
      <c r="J13" s="20">
        <f>Лист1!E61</f>
        <v>6</v>
      </c>
      <c r="K13" s="1">
        <v>2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Лист1!E9</f>
        <v>4.333333333333333</v>
      </c>
      <c r="C14" s="1">
        <v>1</v>
      </c>
      <c r="D14" s="20">
        <f>Лист1!E22</f>
        <v>1</v>
      </c>
      <c r="E14" s="1">
        <v>0</v>
      </c>
      <c r="F14" s="20">
        <f>Лист1!E36</f>
        <v>3.3333333333333335</v>
      </c>
      <c r="G14" s="1">
        <v>13</v>
      </c>
      <c r="H14" s="20">
        <f>Лист1!E49</f>
        <v>2</v>
      </c>
      <c r="I14" s="1">
        <v>7</v>
      </c>
      <c r="J14" s="20">
        <f>Лист1!E62</f>
        <v>0.6666666666666666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Лист1!E23</f>
        <v>0</v>
      </c>
      <c r="E15" s="1"/>
      <c r="F15" s="20">
        <f>Лист1!E37</f>
        <v>0</v>
      </c>
      <c r="G15" s="1"/>
      <c r="H15" s="20">
        <f>Лист1!E50</f>
        <v>0</v>
      </c>
      <c r="I15" s="1"/>
      <c r="J15" s="20">
        <f>Лист1!E63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Лист1!E11</f>
        <v>39</v>
      </c>
      <c r="C16" s="1">
        <v>41</v>
      </c>
      <c r="D16" s="20">
        <f>Лист1!E24</f>
        <v>8</v>
      </c>
      <c r="E16" s="1">
        <v>6</v>
      </c>
      <c r="F16" s="20">
        <f>Лист1!E38</f>
        <v>89</v>
      </c>
      <c r="G16" s="1">
        <v>71</v>
      </c>
      <c r="H16" s="20">
        <f>Лист1!E51</f>
        <v>49</v>
      </c>
      <c r="I16" s="1">
        <v>41</v>
      </c>
      <c r="J16" s="20">
        <f>Лист1!E64</f>
        <v>13.666666666666666</v>
      </c>
      <c r="K16" s="1">
        <v>7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Лист1!E12</f>
        <v>17.666666666666668</v>
      </c>
      <c r="C17" s="1">
        <v>14</v>
      </c>
      <c r="D17" s="20">
        <f>Лист1!E25</f>
        <v>3.6666666666666665</v>
      </c>
      <c r="E17" s="1">
        <v>2</v>
      </c>
      <c r="F17" s="20">
        <f>Лист1!E39</f>
        <v>47.666666666666664</v>
      </c>
      <c r="G17" s="1">
        <v>29</v>
      </c>
      <c r="H17" s="20">
        <f>Лист1!E52</f>
        <v>26.333333333333332</v>
      </c>
      <c r="I17" s="1">
        <v>17</v>
      </c>
      <c r="J17" s="20">
        <f>Лист1!E65</f>
        <v>4.333333333333333</v>
      </c>
      <c r="K17" s="1">
        <v>1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Лист1!E13</f>
        <v>19.666666666666668</v>
      </c>
      <c r="C18" s="2">
        <v>27</v>
      </c>
      <c r="D18" s="21">
        <f>Лист1!E26</f>
        <v>4</v>
      </c>
      <c r="E18" s="2">
        <v>5</v>
      </c>
      <c r="F18" s="21">
        <f>Лист1!E40</f>
        <v>45</v>
      </c>
      <c r="G18" s="2">
        <v>41</v>
      </c>
      <c r="H18" s="21">
        <f>Лист1!E53</f>
        <v>24.666666666666668</v>
      </c>
      <c r="I18" s="2">
        <v>16</v>
      </c>
      <c r="J18" s="21">
        <f>Лист1!E66</f>
        <v>6.666666666666667</v>
      </c>
      <c r="K18" s="2">
        <v>7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99" dxfId="763">
      <formula>$B$6&lt;$A$6</formula>
    </cfRule>
  </conditionalFormatting>
  <conditionalFormatting sqref="C8">
    <cfRule type="expression" priority="98" dxfId="763">
      <formula>$C$8&gt;$B$8</formula>
    </cfRule>
  </conditionalFormatting>
  <conditionalFormatting sqref="E8">
    <cfRule type="cellIs" priority="86" dxfId="763" operator="greaterThan">
      <formula>$D$8</formula>
    </cfRule>
    <cfRule type="expression" priority="97" dxfId="763">
      <formula>$E$8&gt;$D$8</formula>
    </cfRule>
  </conditionalFormatting>
  <conditionalFormatting sqref="C9">
    <cfRule type="expression" priority="96" dxfId="763">
      <formula>$C$9&gt;$B$9</formula>
    </cfRule>
  </conditionalFormatting>
  <conditionalFormatting sqref="C10">
    <cfRule type="expression" priority="95" dxfId="763">
      <formula>$C$10&gt;$B$10</formula>
    </cfRule>
  </conditionalFormatting>
  <conditionalFormatting sqref="C11">
    <cfRule type="expression" priority="94" dxfId="763">
      <formula>$C$11&gt;$B$11</formula>
    </cfRule>
  </conditionalFormatting>
  <conditionalFormatting sqref="C12">
    <cfRule type="expression" priority="93" dxfId="763">
      <formula>$C$12&gt;$B$12</formula>
    </cfRule>
  </conditionalFormatting>
  <conditionalFormatting sqref="C13">
    <cfRule type="expression" priority="92" dxfId="763">
      <formula>$C$13&gt;$B$13</formula>
    </cfRule>
  </conditionalFormatting>
  <conditionalFormatting sqref="C14">
    <cfRule type="expression" priority="91" dxfId="763">
      <formula>$C$14&gt;$B$14</formula>
    </cfRule>
  </conditionalFormatting>
  <conditionalFormatting sqref="C16">
    <cfRule type="expression" priority="90" dxfId="763">
      <formula>$C$16&gt;$B$16</formula>
    </cfRule>
  </conditionalFormatting>
  <conditionalFormatting sqref="C17">
    <cfRule type="expression" priority="89" dxfId="763">
      <formula>$C$17&gt;$B$17</formula>
    </cfRule>
  </conditionalFormatting>
  <conditionalFormatting sqref="C18">
    <cfRule type="expression" priority="88" dxfId="763">
      <formula>$C$18&gt;$B$18</formula>
    </cfRule>
  </conditionalFormatting>
  <conditionalFormatting sqref="E7">
    <cfRule type="cellIs" priority="87" dxfId="763" operator="greaterThan">
      <formula>$D$7</formula>
    </cfRule>
  </conditionalFormatting>
  <conditionalFormatting sqref="E9:E18">
    <cfRule type="cellIs" priority="85" dxfId="763" operator="greaterThan">
      <formula>$D$9</formula>
    </cfRule>
  </conditionalFormatting>
  <conditionalFormatting sqref="G7">
    <cfRule type="cellIs" priority="84" dxfId="764" operator="lessThan">
      <formula>$F$7</formula>
    </cfRule>
  </conditionalFormatting>
  <conditionalFormatting sqref="G16">
    <cfRule type="cellIs" priority="68" dxfId="764" operator="lessThan">
      <formula>$F$16</formula>
    </cfRule>
  </conditionalFormatting>
  <conditionalFormatting sqref="G17">
    <cfRule type="cellIs" priority="67" dxfId="764" operator="lessThan">
      <formula>$F$17</formula>
    </cfRule>
  </conditionalFormatting>
  <conditionalFormatting sqref="G18">
    <cfRule type="cellIs" priority="66" dxfId="764" operator="lessThan">
      <formula>$F$18</formula>
    </cfRule>
  </conditionalFormatting>
  <conditionalFormatting sqref="I16">
    <cfRule type="cellIs" priority="65" dxfId="764" operator="lessThan">
      <formula>$H$16</formula>
    </cfRule>
  </conditionalFormatting>
  <conditionalFormatting sqref="I17">
    <cfRule type="cellIs" priority="64" dxfId="764" operator="lessThan">
      <formula>$H$17</formula>
    </cfRule>
  </conditionalFormatting>
  <conditionalFormatting sqref="I18">
    <cfRule type="cellIs" priority="63" dxfId="764" operator="lessThan">
      <formula>$H$18</formula>
    </cfRule>
  </conditionalFormatting>
  <conditionalFormatting sqref="K16">
    <cfRule type="cellIs" priority="40" dxfId="764" operator="greaterThan">
      <formula>$J$16</formula>
    </cfRule>
    <cfRule type="cellIs" priority="54" dxfId="764" operator="greaterThan">
      <formula>$J$16</formula>
    </cfRule>
  </conditionalFormatting>
  <conditionalFormatting sqref="K17">
    <cfRule type="cellIs" priority="39" dxfId="764" operator="greaterThan">
      <formula>$J$17</formula>
    </cfRule>
    <cfRule type="cellIs" priority="53" dxfId="764" operator="greaterThan">
      <formula>$J$17</formula>
    </cfRule>
  </conditionalFormatting>
  <conditionalFormatting sqref="K18">
    <cfRule type="cellIs" priority="38" dxfId="764" operator="greaterThan">
      <formula>$J$18</formula>
    </cfRule>
    <cfRule type="cellIs" priority="52" dxfId="764" operator="greaterThan">
      <formula>$J$18</formula>
    </cfRule>
  </conditionalFormatting>
  <conditionalFormatting sqref="M16">
    <cfRule type="cellIs" priority="43" dxfId="764" operator="lessThan">
      <formula>$L$16</formula>
    </cfRule>
  </conditionalFormatting>
  <conditionalFormatting sqref="M17">
    <cfRule type="cellIs" priority="42" dxfId="764" operator="lessThan">
      <formula>$L$17</formula>
    </cfRule>
  </conditionalFormatting>
  <conditionalFormatting sqref="M18">
    <cfRule type="cellIs" priority="41" dxfId="764" operator="lessThan">
      <formula>$L$18</formula>
    </cfRule>
  </conditionalFormatting>
  <conditionalFormatting sqref="C7">
    <cfRule type="cellIs" priority="35" dxfId="763" operator="greaterThan">
      <formula>$B$7</formula>
    </cfRule>
  </conditionalFormatting>
  <conditionalFormatting sqref="G8">
    <cfRule type="cellIs" priority="32" dxfId="764" operator="lessThan">
      <formula>$F$8</formula>
    </cfRule>
    <cfRule type="cellIs" priority="34" dxfId="764" operator="lessThan">
      <formula>$F$9</formula>
    </cfRule>
  </conditionalFormatting>
  <conditionalFormatting sqref="G9">
    <cfRule type="cellIs" priority="33" dxfId="764" operator="lessThan">
      <formula>$F$10</formula>
    </cfRule>
  </conditionalFormatting>
  <conditionalFormatting sqref="G11">
    <cfRule type="cellIs" priority="26" dxfId="764" operator="lessThan">
      <formula>$F$11</formula>
    </cfRule>
    <cfRule type="cellIs" priority="30" dxfId="764" operator="lessThan">
      <formula>$F$12</formula>
    </cfRule>
  </conditionalFormatting>
  <conditionalFormatting sqref="G13">
    <cfRule type="cellIs" priority="29" dxfId="764" operator="lessThan">
      <formula>$F$13</formula>
    </cfRule>
    <cfRule type="cellIs" priority="31" dxfId="764" operator="lessThan">
      <formula>$F$14</formula>
    </cfRule>
  </conditionalFormatting>
  <conditionalFormatting sqref="G14">
    <cfRule type="cellIs" priority="28" dxfId="764" operator="lessThan">
      <formula>$F$14</formula>
    </cfRule>
  </conditionalFormatting>
  <conditionalFormatting sqref="G10">
    <cfRule type="cellIs" priority="27" dxfId="764" operator="lessThan">
      <formula>$F$10</formula>
    </cfRule>
  </conditionalFormatting>
  <conditionalFormatting sqref="G12">
    <cfRule type="cellIs" priority="25" dxfId="764" operator="lessThan" stopIfTrue="1">
      <formula>$F$12</formula>
    </cfRule>
  </conditionalFormatting>
  <conditionalFormatting sqref="I7">
    <cfRule type="cellIs" priority="24" dxfId="764" operator="lessThan">
      <formula>$H$7</formula>
    </cfRule>
  </conditionalFormatting>
  <conditionalFormatting sqref="I8">
    <cfRule type="cellIs" priority="23" dxfId="764" operator="lessThan">
      <formula>$H$8</formula>
    </cfRule>
  </conditionalFormatting>
  <conditionalFormatting sqref="I9">
    <cfRule type="cellIs" priority="22" dxfId="764" operator="lessThan">
      <formula>$H$9</formula>
    </cfRule>
  </conditionalFormatting>
  <conditionalFormatting sqref="I10">
    <cfRule type="cellIs" priority="21" dxfId="764" operator="lessThan">
      <formula>$H$10</formula>
    </cfRule>
  </conditionalFormatting>
  <conditionalFormatting sqref="I11">
    <cfRule type="cellIs" priority="20" dxfId="764" operator="lessThan">
      <formula>$H$11</formula>
    </cfRule>
  </conditionalFormatting>
  <conditionalFormatting sqref="I12">
    <cfRule type="cellIs" priority="19" dxfId="764" operator="lessThan">
      <formula>$H$12</formula>
    </cfRule>
  </conditionalFormatting>
  <conditionalFormatting sqref="I13">
    <cfRule type="cellIs" priority="18" dxfId="764" operator="lessThan">
      <formula>$H$13</formula>
    </cfRule>
  </conditionalFormatting>
  <conditionalFormatting sqref="I14">
    <cfRule type="cellIs" priority="17" dxfId="764" operator="lessThan">
      <formula>$H$14</formula>
    </cfRule>
  </conditionalFormatting>
  <conditionalFormatting sqref="K7">
    <cfRule type="cellIs" priority="16" dxfId="764" operator="greaterThan">
      <formula>$J$7</formula>
    </cfRule>
  </conditionalFormatting>
  <conditionalFormatting sqref="K8">
    <cfRule type="cellIs" priority="15" dxfId="764" operator="greaterThan">
      <formula>$J$8</formula>
    </cfRule>
  </conditionalFormatting>
  <conditionalFormatting sqref="K9">
    <cfRule type="cellIs" priority="14" dxfId="764" operator="greaterThan">
      <formula>$J$9</formula>
    </cfRule>
  </conditionalFormatting>
  <conditionalFormatting sqref="K10">
    <cfRule type="cellIs" priority="13" dxfId="764" operator="greaterThan">
      <formula>$J$10</formula>
    </cfRule>
  </conditionalFormatting>
  <conditionalFormatting sqref="K11">
    <cfRule type="cellIs" priority="12" dxfId="764" operator="greaterThan">
      <formula>$J$11</formula>
    </cfRule>
  </conditionalFormatting>
  <conditionalFormatting sqref="K12">
    <cfRule type="cellIs" priority="11" dxfId="764" operator="greaterThan">
      <formula>$J$12</formula>
    </cfRule>
  </conditionalFormatting>
  <conditionalFormatting sqref="K13">
    <cfRule type="cellIs" priority="10" dxfId="764" operator="greaterThan">
      <formula>$J$13</formula>
    </cfRule>
  </conditionalFormatting>
  <conditionalFormatting sqref="K14">
    <cfRule type="cellIs" priority="9" dxfId="764" operator="greaterThan">
      <formula>$J$14</formula>
    </cfRule>
  </conditionalFormatting>
  <conditionalFormatting sqref="M7">
    <cfRule type="cellIs" priority="8" dxfId="764" operator="lessThan">
      <formula>$L$7</formula>
    </cfRule>
  </conditionalFormatting>
  <conditionalFormatting sqref="M8">
    <cfRule type="cellIs" priority="7" dxfId="764" operator="lessThan">
      <formula>$L$8</formula>
    </cfRule>
  </conditionalFormatting>
  <conditionalFormatting sqref="M9">
    <cfRule type="cellIs" priority="6" dxfId="764" operator="lessThan">
      <formula>$L$9</formula>
    </cfRule>
  </conditionalFormatting>
  <conditionalFormatting sqref="M10">
    <cfRule type="cellIs" priority="5" dxfId="764" operator="lessThan">
      <formula>$L$10</formula>
    </cfRule>
  </conditionalFormatting>
  <conditionalFormatting sqref="M11">
    <cfRule type="cellIs" priority="4" dxfId="764" operator="lessThan">
      <formula>$L$11</formula>
    </cfRule>
  </conditionalFormatting>
  <conditionalFormatting sqref="M12">
    <cfRule type="cellIs" priority="3" dxfId="764" operator="lessThan">
      <formula>$L$12</formula>
    </cfRule>
  </conditionalFormatting>
  <conditionalFormatting sqref="M13">
    <cfRule type="cellIs" priority="2" dxfId="764" operator="lessThan">
      <formula>$L$13</formula>
    </cfRule>
  </conditionalFormatting>
  <conditionalFormatting sqref="M14">
    <cfRule type="cellIs" priority="1" dxfId="764" operator="lessThan">
      <formula>$L$14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4:M1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12" t="s">
        <v>21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Лист1!F2</f>
        <v>200.83333333333331</v>
      </c>
      <c r="C7" s="7">
        <v>158</v>
      </c>
      <c r="D7" s="19">
        <f>Лист1!F15</f>
        <v>42.08333333333333</v>
      </c>
      <c r="E7" s="7">
        <v>38</v>
      </c>
      <c r="F7" s="19">
        <f>Лист1!F29</f>
        <v>460</v>
      </c>
      <c r="G7" s="7">
        <v>449</v>
      </c>
      <c r="H7" s="19">
        <f>Лист1!F42</f>
        <v>253.33333333333331</v>
      </c>
      <c r="I7" s="7">
        <v>276</v>
      </c>
      <c r="J7" s="19">
        <f>Лист1!F55</f>
        <v>74.16666666666667</v>
      </c>
      <c r="K7" s="7">
        <v>41</v>
      </c>
      <c r="L7" s="7">
        <f>декабрь!L7</f>
        <v>3158</v>
      </c>
      <c r="M7" s="8"/>
    </row>
    <row r="8" spans="1:13" ht="15">
      <c r="A8" s="9" t="s">
        <v>10</v>
      </c>
      <c r="B8" s="20">
        <f>Лист1!F3</f>
        <v>47.08333333333333</v>
      </c>
      <c r="C8" s="1">
        <v>47</v>
      </c>
      <c r="D8" s="20">
        <f>Лист1!F16</f>
        <v>10.416666666666668</v>
      </c>
      <c r="E8" s="1">
        <v>9</v>
      </c>
      <c r="F8" s="20">
        <f>Лист1!F30</f>
        <v>112.08333333333334</v>
      </c>
      <c r="G8" s="1">
        <v>88</v>
      </c>
      <c r="H8" s="20">
        <f>Лист1!F43</f>
        <v>61.66666666666667</v>
      </c>
      <c r="I8" s="1">
        <v>50</v>
      </c>
      <c r="J8" s="20">
        <f>Лист1!F56</f>
        <v>18.333333333333332</v>
      </c>
      <c r="K8" s="1">
        <v>14</v>
      </c>
      <c r="L8" s="1">
        <f>декабрь!L8</f>
        <v>714</v>
      </c>
      <c r="M8" s="10"/>
    </row>
    <row r="9" spans="1:13" ht="15">
      <c r="A9" s="9" t="s">
        <v>11</v>
      </c>
      <c r="B9" s="20">
        <f>Лист1!F4</f>
        <v>23.75</v>
      </c>
      <c r="C9" s="1">
        <v>16</v>
      </c>
      <c r="D9" s="20">
        <f>Лист1!F17</f>
        <v>5</v>
      </c>
      <c r="E9" s="1">
        <v>6</v>
      </c>
      <c r="F9" s="20">
        <f>Лист1!F31</f>
        <v>55</v>
      </c>
      <c r="G9" s="1">
        <v>32</v>
      </c>
      <c r="H9" s="20">
        <f>Лист1!F44</f>
        <v>30.416666666666664</v>
      </c>
      <c r="I9" s="1">
        <v>17</v>
      </c>
      <c r="J9" s="20">
        <f>Лист1!F57</f>
        <v>8.75</v>
      </c>
      <c r="K9" s="1">
        <v>5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Лист1!F5</f>
        <v>26.25</v>
      </c>
      <c r="C10" s="1">
        <v>34</v>
      </c>
      <c r="D10" s="20">
        <f>Лист1!F18</f>
        <v>5.416666666666666</v>
      </c>
      <c r="E10" s="1">
        <v>4</v>
      </c>
      <c r="F10" s="20">
        <f>Лист1!F32</f>
        <v>62.08333333333333</v>
      </c>
      <c r="G10" s="1">
        <v>97</v>
      </c>
      <c r="H10" s="20">
        <f>Лист1!F45</f>
        <v>34.166666666666664</v>
      </c>
      <c r="I10" s="1">
        <v>65</v>
      </c>
      <c r="J10" s="20">
        <f>Лист1!F58</f>
        <v>9.583333333333334</v>
      </c>
      <c r="K10" s="1">
        <v>10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Лист1!F6</f>
        <v>57.91666666666667</v>
      </c>
      <c r="C11" s="1">
        <v>32</v>
      </c>
      <c r="D11" s="20">
        <f>Лист1!F19</f>
        <v>12.083333333333332</v>
      </c>
      <c r="E11" s="1">
        <v>11</v>
      </c>
      <c r="F11" s="20">
        <f>Лист1!F33</f>
        <v>135</v>
      </c>
      <c r="G11" s="1">
        <v>140</v>
      </c>
      <c r="H11" s="20">
        <f>Лист1!F46</f>
        <v>74.58333333333333</v>
      </c>
      <c r="I11" s="1">
        <v>90</v>
      </c>
      <c r="J11" s="20">
        <f>Лист1!F59</f>
        <v>23.75</v>
      </c>
      <c r="K11" s="1">
        <v>5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Лист1!F7</f>
        <v>16.25</v>
      </c>
      <c r="C12" s="1">
        <v>11</v>
      </c>
      <c r="D12" s="20">
        <f>Лист1!F20</f>
        <v>3.333333333333333</v>
      </c>
      <c r="E12" s="1">
        <v>3</v>
      </c>
      <c r="F12" s="20">
        <f>Лист1!F34</f>
        <v>39.583333333333336</v>
      </c>
      <c r="G12" s="1">
        <v>53</v>
      </c>
      <c r="H12" s="20">
        <f>Лист1!F47</f>
        <v>21.666666666666664</v>
      </c>
      <c r="I12" s="1">
        <v>31</v>
      </c>
      <c r="J12" s="20">
        <f>Лист1!F60</f>
        <v>5.416666666666666</v>
      </c>
      <c r="K12" s="1">
        <v>5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Лист1!F8</f>
        <v>21.25</v>
      </c>
      <c r="C13" s="1">
        <v>5</v>
      </c>
      <c r="D13" s="20">
        <f>Лист1!F21</f>
        <v>4.583333333333333</v>
      </c>
      <c r="E13" s="1">
        <v>4</v>
      </c>
      <c r="F13" s="20">
        <f>Лист1!F35</f>
        <v>52.08333333333333</v>
      </c>
      <c r="G13" s="1">
        <v>13</v>
      </c>
      <c r="H13" s="20">
        <f>Лист1!F48</f>
        <v>28.75</v>
      </c>
      <c r="I13" s="1">
        <v>8</v>
      </c>
      <c r="J13" s="20">
        <f>Лист1!F61</f>
        <v>7.5</v>
      </c>
      <c r="K13" s="1">
        <v>3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Лист1!F9</f>
        <v>5.416666666666666</v>
      </c>
      <c r="C14" s="1">
        <v>3</v>
      </c>
      <c r="D14" s="20">
        <f>Лист1!F22</f>
        <v>1.25</v>
      </c>
      <c r="E14" s="1">
        <v>1</v>
      </c>
      <c r="F14" s="20">
        <f>Лист1!F36</f>
        <v>4.166666666666667</v>
      </c>
      <c r="G14" s="1">
        <v>16</v>
      </c>
      <c r="H14" s="20">
        <f>Лист1!F49</f>
        <v>2.5</v>
      </c>
      <c r="I14" s="1">
        <v>9</v>
      </c>
      <c r="J14" s="20">
        <f>Лист1!F62</f>
        <v>0.8333333333333333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Лист1!F23</f>
        <v>0</v>
      </c>
      <c r="E15" s="1"/>
      <c r="F15" s="20">
        <f>Лист1!F37</f>
        <v>0</v>
      </c>
      <c r="G15" s="1"/>
      <c r="H15" s="20">
        <f>Лист1!F50</f>
        <v>0</v>
      </c>
      <c r="I15" s="1"/>
      <c r="J15" s="20">
        <f>Лист1!F63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Лист1!F11</f>
        <v>48.75</v>
      </c>
      <c r="C16" s="1">
        <v>50</v>
      </c>
      <c r="D16" s="20">
        <f>Лист1!F24</f>
        <v>10</v>
      </c>
      <c r="E16" s="1">
        <v>6</v>
      </c>
      <c r="F16" s="20">
        <f>Лист1!F38</f>
        <v>111.25</v>
      </c>
      <c r="G16" s="1">
        <v>94</v>
      </c>
      <c r="H16" s="20">
        <f>Лист1!F51</f>
        <v>61.25</v>
      </c>
      <c r="I16" s="1">
        <v>60</v>
      </c>
      <c r="J16" s="20">
        <f>Лист1!F64</f>
        <v>17.083333333333332</v>
      </c>
      <c r="K16" s="1">
        <v>7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Лист1!F12</f>
        <v>22.083333333333336</v>
      </c>
      <c r="C17" s="1">
        <v>19</v>
      </c>
      <c r="D17" s="20">
        <f>Лист1!F25</f>
        <v>4.583333333333333</v>
      </c>
      <c r="E17" s="1">
        <v>3</v>
      </c>
      <c r="F17" s="20">
        <f>Лист1!F39</f>
        <v>59.58333333333333</v>
      </c>
      <c r="G17" s="1">
        <v>33</v>
      </c>
      <c r="H17" s="20">
        <f>Лист1!F52</f>
        <v>32.916666666666664</v>
      </c>
      <c r="I17" s="1">
        <v>17</v>
      </c>
      <c r="J17" s="20">
        <f>Лист1!F65</f>
        <v>5.416666666666666</v>
      </c>
      <c r="K17" s="1">
        <v>1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Лист1!F13</f>
        <v>24.583333333333336</v>
      </c>
      <c r="C18" s="2">
        <v>33</v>
      </c>
      <c r="D18" s="21">
        <f>Лист1!F26</f>
        <v>5</v>
      </c>
      <c r="E18" s="2">
        <v>6</v>
      </c>
      <c r="F18" s="21">
        <f>Лист1!F40</f>
        <v>56.25</v>
      </c>
      <c r="G18" s="2">
        <v>55</v>
      </c>
      <c r="H18" s="21">
        <f>Лист1!F53</f>
        <v>30.833333333333336</v>
      </c>
      <c r="I18" s="2">
        <v>19</v>
      </c>
      <c r="J18" s="21">
        <f>Лист1!F66</f>
        <v>8.333333333333334</v>
      </c>
      <c r="K18" s="2">
        <v>7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63">
      <formula>$B$6&lt;$A$6</formula>
    </cfRule>
  </conditionalFormatting>
  <conditionalFormatting sqref="C8">
    <cfRule type="expression" priority="64" dxfId="763">
      <formula>$C$8&gt;$B$8</formula>
    </cfRule>
  </conditionalFormatting>
  <conditionalFormatting sqref="E8">
    <cfRule type="cellIs" priority="52" dxfId="763" operator="greaterThan">
      <formula>$D$8</formula>
    </cfRule>
    <cfRule type="expression" priority="63" dxfId="763">
      <formula>$E$8&gt;$D$8</formula>
    </cfRule>
  </conditionalFormatting>
  <conditionalFormatting sqref="C9">
    <cfRule type="expression" priority="62" dxfId="763">
      <formula>$C$9&gt;$B$9</formula>
    </cfRule>
  </conditionalFormatting>
  <conditionalFormatting sqref="C10">
    <cfRule type="expression" priority="61" dxfId="763">
      <formula>$C$10&gt;$B$10</formula>
    </cfRule>
  </conditionalFormatting>
  <conditionalFormatting sqref="C11">
    <cfRule type="expression" priority="60" dxfId="763">
      <formula>$C$11&gt;$B$11</formula>
    </cfRule>
  </conditionalFormatting>
  <conditionalFormatting sqref="C12">
    <cfRule type="expression" priority="59" dxfId="763">
      <formula>$C$12&gt;$B$12</formula>
    </cfRule>
  </conditionalFormatting>
  <conditionalFormatting sqref="C13">
    <cfRule type="expression" priority="58" dxfId="763">
      <formula>$C$13&gt;$B$13</formula>
    </cfRule>
  </conditionalFormatting>
  <conditionalFormatting sqref="C14">
    <cfRule type="expression" priority="57" dxfId="763">
      <formula>$C$14&gt;$B$14</formula>
    </cfRule>
  </conditionalFormatting>
  <conditionalFormatting sqref="C16">
    <cfRule type="expression" priority="56" dxfId="763">
      <formula>$C$16&gt;$B$16</formula>
    </cfRule>
  </conditionalFormatting>
  <conditionalFormatting sqref="C17">
    <cfRule type="expression" priority="55" dxfId="763">
      <formula>$C$17&gt;$B$17</formula>
    </cfRule>
  </conditionalFormatting>
  <conditionalFormatting sqref="C18">
    <cfRule type="expression" priority="54" dxfId="763">
      <formula>$C$18&gt;$B$18</formula>
    </cfRule>
  </conditionalFormatting>
  <conditionalFormatting sqref="E7">
    <cfRule type="cellIs" priority="53" dxfId="763" operator="greaterThan">
      <formula>$D$7</formula>
    </cfRule>
  </conditionalFormatting>
  <conditionalFormatting sqref="E9:E18">
    <cfRule type="cellIs" priority="51" dxfId="763" operator="greaterThan">
      <formula>$D$9</formula>
    </cfRule>
  </conditionalFormatting>
  <conditionalFormatting sqref="G7">
    <cfRule type="cellIs" priority="50" dxfId="764" operator="lessThan">
      <formula>$F$7</formula>
    </cfRule>
  </conditionalFormatting>
  <conditionalFormatting sqref="G8">
    <cfRule type="cellIs" priority="45" dxfId="764" operator="lessThan">
      <formula>$F$8</formula>
    </cfRule>
    <cfRule type="cellIs" priority="49" dxfId="764" operator="lessThan">
      <formula>$F$9</formula>
    </cfRule>
  </conditionalFormatting>
  <conditionalFormatting sqref="G9">
    <cfRule type="cellIs" priority="48" dxfId="764" operator="lessThan">
      <formula>$F$10</formula>
    </cfRule>
  </conditionalFormatting>
  <conditionalFormatting sqref="G11">
    <cfRule type="cellIs" priority="2" dxfId="764" operator="lessThan">
      <formula>$F$11</formula>
    </cfRule>
    <cfRule type="cellIs" priority="47" dxfId="764" operator="lessThan">
      <formula>$F$12</formula>
    </cfRule>
  </conditionalFormatting>
  <conditionalFormatting sqref="G12">
    <cfRule type="cellIs" priority="46" dxfId="764" operator="lessThan">
      <formula>$F$13</formula>
    </cfRule>
  </conditionalFormatting>
  <conditionalFormatting sqref="G13">
    <cfRule type="cellIs" priority="44" dxfId="764" operator="lessThan">
      <formula>$F$13</formula>
    </cfRule>
    <cfRule type="cellIs" priority="66" dxfId="764" operator="lessThan">
      <formula>$F$14</formula>
    </cfRule>
  </conditionalFormatting>
  <conditionalFormatting sqref="G14">
    <cfRule type="cellIs" priority="43" dxfId="764" operator="lessThan">
      <formula>$F$14</formula>
    </cfRule>
  </conditionalFormatting>
  <conditionalFormatting sqref="I7">
    <cfRule type="cellIs" priority="42" dxfId="764" operator="lessThan">
      <formula>$H$7</formula>
    </cfRule>
  </conditionalFormatting>
  <conditionalFormatting sqref="I8">
    <cfRule type="cellIs" priority="41" dxfId="764" operator="lessThan">
      <formula>$H$8</formula>
    </cfRule>
  </conditionalFormatting>
  <conditionalFormatting sqref="I9">
    <cfRule type="cellIs" priority="40" dxfId="764" operator="lessThan">
      <formula>$H$9</formula>
    </cfRule>
  </conditionalFormatting>
  <conditionalFormatting sqref="I10">
    <cfRule type="cellIs" priority="39" dxfId="764" operator="lessThan">
      <formula>$H$10</formula>
    </cfRule>
  </conditionalFormatting>
  <conditionalFormatting sqref="I11">
    <cfRule type="cellIs" priority="38" dxfId="764" operator="lessThan">
      <formula>$H$11</formula>
    </cfRule>
  </conditionalFormatting>
  <conditionalFormatting sqref="I12">
    <cfRule type="cellIs" priority="37" dxfId="764" operator="lessThan">
      <formula>$H$12</formula>
    </cfRule>
  </conditionalFormatting>
  <conditionalFormatting sqref="I13">
    <cfRule type="cellIs" priority="36" dxfId="764" operator="lessThan">
      <formula>$H$13</formula>
    </cfRule>
  </conditionalFormatting>
  <conditionalFormatting sqref="I14">
    <cfRule type="cellIs" priority="35" dxfId="764" operator="lessThan">
      <formula>$H$14</formula>
    </cfRule>
  </conditionalFormatting>
  <conditionalFormatting sqref="G16">
    <cfRule type="cellIs" priority="34" dxfId="764" operator="lessThan">
      <formula>$F$16</formula>
    </cfRule>
  </conditionalFormatting>
  <conditionalFormatting sqref="G17">
    <cfRule type="cellIs" priority="33" dxfId="764" operator="lessThan">
      <formula>$F$17</formula>
    </cfRule>
  </conditionalFormatting>
  <conditionalFormatting sqref="G18">
    <cfRule type="cellIs" priority="32" dxfId="764" operator="lessThan">
      <formula>$F$18</formula>
    </cfRule>
  </conditionalFormatting>
  <conditionalFormatting sqref="I16">
    <cfRule type="cellIs" priority="31" dxfId="764" operator="lessThan">
      <formula>$H$16</formula>
    </cfRule>
  </conditionalFormatting>
  <conditionalFormatting sqref="I17">
    <cfRule type="cellIs" priority="30" dxfId="764" operator="lessThan">
      <formula>$H$17</formula>
    </cfRule>
  </conditionalFormatting>
  <conditionalFormatting sqref="I18">
    <cfRule type="cellIs" priority="29" dxfId="764" operator="lessThan">
      <formula>$H$18</formula>
    </cfRule>
  </conditionalFormatting>
  <conditionalFormatting sqref="K7">
    <cfRule type="cellIs" priority="28" dxfId="764" operator="greaterThan">
      <formula>$J$7</formula>
    </cfRule>
  </conditionalFormatting>
  <conditionalFormatting sqref="K8">
    <cfRule type="cellIs" priority="27" dxfId="764" operator="greaterThan">
      <formula>$J$8</formula>
    </cfRule>
  </conditionalFormatting>
  <conditionalFormatting sqref="K9">
    <cfRule type="cellIs" priority="26" dxfId="764" operator="greaterThan">
      <formula>$J$9</formula>
    </cfRule>
  </conditionalFormatting>
  <conditionalFormatting sqref="K10">
    <cfRule type="cellIs" priority="25" dxfId="764" operator="greaterThan">
      <formula>$J$10</formula>
    </cfRule>
  </conditionalFormatting>
  <conditionalFormatting sqref="K11">
    <cfRule type="cellIs" priority="24" dxfId="764" operator="greaterThan">
      <formula>$J$11</formula>
    </cfRule>
  </conditionalFormatting>
  <conditionalFormatting sqref="K12">
    <cfRule type="cellIs" priority="23" dxfId="764" operator="greaterThan">
      <formula>$J$12</formula>
    </cfRule>
  </conditionalFormatting>
  <conditionalFormatting sqref="K13">
    <cfRule type="cellIs" priority="22" dxfId="764" operator="greaterThan">
      <formula>$J$13</formula>
    </cfRule>
  </conditionalFormatting>
  <conditionalFormatting sqref="K14">
    <cfRule type="cellIs" priority="21" dxfId="764" operator="greaterThan">
      <formula>$J$14</formula>
    </cfRule>
  </conditionalFormatting>
  <conditionalFormatting sqref="K16">
    <cfRule type="cellIs" priority="6" dxfId="764" operator="greaterThan">
      <formula>$J$16</formula>
    </cfRule>
    <cfRule type="cellIs" priority="20" dxfId="764" operator="greaterThan">
      <formula>$J$16</formula>
    </cfRule>
  </conditionalFormatting>
  <conditionalFormatting sqref="K17">
    <cfRule type="cellIs" priority="5" dxfId="764" operator="greaterThan">
      <formula>$J$17</formula>
    </cfRule>
    <cfRule type="cellIs" priority="19" dxfId="764" operator="greaterThan">
      <formula>$J$17</formula>
    </cfRule>
  </conditionalFormatting>
  <conditionalFormatting sqref="K18">
    <cfRule type="cellIs" priority="4" dxfId="764" operator="greaterThan">
      <formula>$J$18</formula>
    </cfRule>
    <cfRule type="cellIs" priority="18" dxfId="764" operator="greaterThan">
      <formula>$J$18</formula>
    </cfRule>
  </conditionalFormatting>
  <conditionalFormatting sqref="M7">
    <cfRule type="cellIs" priority="17" dxfId="764" operator="lessThan">
      <formula>$L$7</formula>
    </cfRule>
  </conditionalFormatting>
  <conditionalFormatting sqref="M8">
    <cfRule type="cellIs" priority="16" dxfId="764" operator="lessThan">
      <formula>$L$8</formula>
    </cfRule>
  </conditionalFormatting>
  <conditionalFormatting sqref="M9">
    <cfRule type="cellIs" priority="15" dxfId="764" operator="lessThan">
      <formula>$L$9</formula>
    </cfRule>
  </conditionalFormatting>
  <conditionalFormatting sqref="M10">
    <cfRule type="cellIs" priority="14" dxfId="764" operator="lessThan">
      <formula>$L$10</formula>
    </cfRule>
  </conditionalFormatting>
  <conditionalFormatting sqref="M11">
    <cfRule type="cellIs" priority="13" dxfId="764" operator="lessThan">
      <formula>$L$11</formula>
    </cfRule>
  </conditionalFormatting>
  <conditionalFormatting sqref="M12">
    <cfRule type="cellIs" priority="12" dxfId="764" operator="lessThan">
      <formula>$L$12</formula>
    </cfRule>
  </conditionalFormatting>
  <conditionalFormatting sqref="M13">
    <cfRule type="cellIs" priority="11" dxfId="764" operator="lessThan">
      <formula>$L$13</formula>
    </cfRule>
  </conditionalFormatting>
  <conditionalFormatting sqref="M14">
    <cfRule type="cellIs" priority="10" dxfId="764" operator="lessThan">
      <formula>$L$14</formula>
    </cfRule>
  </conditionalFormatting>
  <conditionalFormatting sqref="M16">
    <cfRule type="cellIs" priority="9" dxfId="764" operator="lessThan">
      <formula>$L$16</formula>
    </cfRule>
  </conditionalFormatting>
  <conditionalFormatting sqref="M17">
    <cfRule type="cellIs" priority="8" dxfId="764" operator="lessThan">
      <formula>$L$17</formula>
    </cfRule>
  </conditionalFormatting>
  <conditionalFormatting sqref="M18">
    <cfRule type="cellIs" priority="7" dxfId="764" operator="lessThan">
      <formula>$L$18</formula>
    </cfRule>
  </conditionalFormatting>
  <conditionalFormatting sqref="G10">
    <cfRule type="cellIs" priority="3" dxfId="764" operator="lessThan">
      <formula>$F$10</formula>
    </cfRule>
  </conditionalFormatting>
  <conditionalFormatting sqref="C7">
    <cfRule type="cellIs" priority="1" dxfId="763" operator="greaterThan">
      <formula>$B$7</formula>
    </cfRule>
  </conditionalFormatting>
  <printOptions/>
  <pageMargins left="0.25" right="0.25" top="0.75" bottom="0.75" header="0.3" footer="0.3"/>
  <pageSetup fitToHeight="1" fitToWidth="1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M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3" ht="15">
      <c r="A3" s="27">
        <v>43252</v>
      </c>
    </row>
    <row r="4" ht="15.75" thickBot="1"/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Лист1!G2</f>
        <v>241</v>
      </c>
      <c r="C7" s="7">
        <v>194</v>
      </c>
      <c r="D7" s="19">
        <f>Лист1!G15</f>
        <v>50.5</v>
      </c>
      <c r="E7" s="7">
        <v>44</v>
      </c>
      <c r="F7" s="19">
        <f>Лист1!G29</f>
        <v>552</v>
      </c>
      <c r="G7" s="7">
        <v>559</v>
      </c>
      <c r="H7" s="19">
        <f>Лист1!G42</f>
        <v>304</v>
      </c>
      <c r="I7" s="7">
        <v>337</v>
      </c>
      <c r="J7" s="19">
        <f>Лист1!G55</f>
        <v>89</v>
      </c>
      <c r="K7" s="7">
        <v>50</v>
      </c>
      <c r="L7" s="7">
        <f>декабрь!L7</f>
        <v>3158</v>
      </c>
      <c r="M7" s="8"/>
    </row>
    <row r="8" spans="1:13" ht="15">
      <c r="A8" s="9" t="s">
        <v>10</v>
      </c>
      <c r="B8" s="20">
        <f>Лист1!G3</f>
        <v>56.5</v>
      </c>
      <c r="C8" s="1">
        <v>56</v>
      </c>
      <c r="D8" s="20">
        <f>Лист1!G16</f>
        <v>12.5</v>
      </c>
      <c r="E8" s="1">
        <v>9</v>
      </c>
      <c r="F8" s="20">
        <f>Лист1!G30</f>
        <v>134.5</v>
      </c>
      <c r="G8" s="1">
        <v>111</v>
      </c>
      <c r="H8" s="20">
        <f>Лист1!G43</f>
        <v>74</v>
      </c>
      <c r="I8" s="1">
        <v>60</v>
      </c>
      <c r="J8" s="20">
        <f>Лист1!G56</f>
        <v>22</v>
      </c>
      <c r="K8" s="1">
        <v>15</v>
      </c>
      <c r="L8" s="1">
        <f>декабрь!L8</f>
        <v>714</v>
      </c>
      <c r="M8" s="10"/>
    </row>
    <row r="9" spans="1:13" ht="15">
      <c r="A9" s="9" t="s">
        <v>11</v>
      </c>
      <c r="B9" s="20">
        <f>Лист1!G4</f>
        <v>28.5</v>
      </c>
      <c r="C9" s="1">
        <v>18</v>
      </c>
      <c r="D9" s="20">
        <f>Лист1!G17</f>
        <v>6</v>
      </c>
      <c r="E9" s="1">
        <v>6</v>
      </c>
      <c r="F9" s="20">
        <f>Лист1!G31</f>
        <v>66</v>
      </c>
      <c r="G9" s="1">
        <v>45</v>
      </c>
      <c r="H9" s="20">
        <f>Лист1!G44</f>
        <v>36.5</v>
      </c>
      <c r="I9" s="1">
        <v>22</v>
      </c>
      <c r="J9" s="20">
        <f>Лист1!G57</f>
        <v>10.5</v>
      </c>
      <c r="K9" s="1">
        <v>6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Лист1!G5</f>
        <v>31.5</v>
      </c>
      <c r="C10" s="1">
        <v>45</v>
      </c>
      <c r="D10" s="20">
        <f>Лист1!G18</f>
        <v>6.5</v>
      </c>
      <c r="E10" s="1">
        <v>8</v>
      </c>
      <c r="F10" s="20">
        <f>Лист1!G32</f>
        <v>74.5</v>
      </c>
      <c r="G10" s="1">
        <v>113</v>
      </c>
      <c r="H10" s="20">
        <f>Лист1!G45</f>
        <v>41</v>
      </c>
      <c r="I10" s="1">
        <v>78</v>
      </c>
      <c r="J10" s="20">
        <f>Лист1!G58</f>
        <v>11.5</v>
      </c>
      <c r="K10" s="1">
        <v>12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Лист1!G6</f>
        <v>69.5</v>
      </c>
      <c r="C11" s="1">
        <v>43</v>
      </c>
      <c r="D11" s="20">
        <f>Лист1!G19</f>
        <v>14.5</v>
      </c>
      <c r="E11" s="1">
        <v>13</v>
      </c>
      <c r="F11" s="20">
        <f>Лист1!G33</f>
        <v>162</v>
      </c>
      <c r="G11" s="1">
        <v>173</v>
      </c>
      <c r="H11" s="20">
        <f>Лист1!G46</f>
        <v>89.5</v>
      </c>
      <c r="I11" s="1">
        <v>106</v>
      </c>
      <c r="J11" s="20">
        <f>Лист1!G59</f>
        <v>28.5</v>
      </c>
      <c r="K11" s="1">
        <v>6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Лист1!G7</f>
        <v>19.5</v>
      </c>
      <c r="C12" s="1">
        <v>12</v>
      </c>
      <c r="D12" s="20">
        <f>Лист1!G20</f>
        <v>4</v>
      </c>
      <c r="E12" s="1">
        <v>3</v>
      </c>
      <c r="F12" s="20">
        <f>Лист1!G34</f>
        <v>47.5</v>
      </c>
      <c r="G12" s="1">
        <v>65</v>
      </c>
      <c r="H12" s="20">
        <f>Лист1!G47</f>
        <v>26</v>
      </c>
      <c r="I12" s="1">
        <v>38</v>
      </c>
      <c r="J12" s="20">
        <f>Лист1!G60</f>
        <v>6.5</v>
      </c>
      <c r="K12" s="1">
        <v>5</v>
      </c>
      <c r="L12" s="1">
        <v>107</v>
      </c>
      <c r="M12" s="10"/>
    </row>
    <row r="13" spans="1:13" ht="15">
      <c r="A13" s="9" t="s">
        <v>15</v>
      </c>
      <c r="B13" s="20">
        <f>Лист1!G8</f>
        <v>25.5</v>
      </c>
      <c r="C13" s="1">
        <v>5</v>
      </c>
      <c r="D13" s="20">
        <f>Лист1!G21</f>
        <v>5.5</v>
      </c>
      <c r="E13" s="1">
        <v>4</v>
      </c>
      <c r="F13" s="20">
        <f>Лист1!G35</f>
        <v>62.5</v>
      </c>
      <c r="G13" s="1">
        <v>21</v>
      </c>
      <c r="H13" s="20">
        <f>Лист1!G48</f>
        <v>34.5</v>
      </c>
      <c r="I13" s="1">
        <v>14</v>
      </c>
      <c r="J13" s="20">
        <f>Лист1!G61</f>
        <v>9</v>
      </c>
      <c r="K13" s="1">
        <v>3</v>
      </c>
      <c r="L13" s="1">
        <v>224</v>
      </c>
      <c r="M13" s="10"/>
    </row>
    <row r="14" spans="1:13" ht="15">
      <c r="A14" s="9" t="s">
        <v>16</v>
      </c>
      <c r="B14" s="20">
        <f>Лист1!G9</f>
        <v>6.5</v>
      </c>
      <c r="C14" s="1">
        <v>3</v>
      </c>
      <c r="D14" s="20">
        <f>Лист1!G22</f>
        <v>1.5</v>
      </c>
      <c r="E14" s="1">
        <v>1</v>
      </c>
      <c r="F14" s="20">
        <f>Лист1!G36</f>
        <v>5</v>
      </c>
      <c r="G14" s="1">
        <v>20</v>
      </c>
      <c r="H14" s="20">
        <f>Лист1!G49</f>
        <v>3</v>
      </c>
      <c r="I14" s="1">
        <v>12</v>
      </c>
      <c r="J14" s="20">
        <f>Лист1!G62</f>
        <v>1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Лист1!G23</f>
        <v>0</v>
      </c>
      <c r="E15" s="1"/>
      <c r="F15" s="20">
        <f>Лист1!G37</f>
        <v>0</v>
      </c>
      <c r="G15" s="1"/>
      <c r="H15" s="20">
        <f>Лист1!G50</f>
        <v>0</v>
      </c>
      <c r="I15" s="1"/>
      <c r="J15" s="20">
        <f>Лист1!G63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Лист1!G11</f>
        <v>58.5</v>
      </c>
      <c r="C16" s="1">
        <v>67</v>
      </c>
      <c r="D16" s="20">
        <f>Лист1!G24</f>
        <v>12</v>
      </c>
      <c r="E16" s="1">
        <v>7</v>
      </c>
      <c r="F16" s="20">
        <f>Лист1!G38</f>
        <v>133.5</v>
      </c>
      <c r="G16" s="1">
        <v>118</v>
      </c>
      <c r="H16" s="20">
        <f>Лист1!G51</f>
        <v>73.5</v>
      </c>
      <c r="I16" s="1">
        <v>73</v>
      </c>
      <c r="J16" s="20">
        <f>Лист1!G64</f>
        <v>20.5</v>
      </c>
      <c r="K16" s="1">
        <v>10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Лист1!G12</f>
        <v>26.5</v>
      </c>
      <c r="C17" s="1">
        <v>23</v>
      </c>
      <c r="D17" s="20">
        <f>Лист1!G25</f>
        <v>5.5</v>
      </c>
      <c r="E17" s="1">
        <v>3</v>
      </c>
      <c r="F17" s="20">
        <f>Лист1!G39</f>
        <v>71.5</v>
      </c>
      <c r="G17" s="1">
        <v>40</v>
      </c>
      <c r="H17" s="20">
        <f>Лист1!G52</f>
        <v>39.5</v>
      </c>
      <c r="I17" s="1">
        <v>24</v>
      </c>
      <c r="J17" s="20">
        <f>Лист1!G65</f>
        <v>6.5</v>
      </c>
      <c r="K17" s="1">
        <v>1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Лист1!G13</f>
        <v>29.5</v>
      </c>
      <c r="C18" s="2">
        <v>38</v>
      </c>
      <c r="D18" s="21">
        <f>Лист1!G26</f>
        <v>6</v>
      </c>
      <c r="E18" s="2">
        <v>8</v>
      </c>
      <c r="F18" s="21">
        <f>Лист1!G40</f>
        <v>67.5</v>
      </c>
      <c r="G18" s="2">
        <v>61</v>
      </c>
      <c r="H18" s="21">
        <f>Лист1!G53</f>
        <v>37</v>
      </c>
      <c r="I18" s="2">
        <v>21</v>
      </c>
      <c r="J18" s="21">
        <f>Лист1!G66</f>
        <v>10</v>
      </c>
      <c r="K18" s="2">
        <v>7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7" dxfId="763">
      <formula>$B$6&lt;$A$6</formula>
    </cfRule>
  </conditionalFormatting>
  <conditionalFormatting sqref="C8">
    <cfRule type="expression" priority="66" dxfId="763">
      <formula>$C$8&gt;$B$8</formula>
    </cfRule>
  </conditionalFormatting>
  <conditionalFormatting sqref="E8">
    <cfRule type="cellIs" priority="54" dxfId="763" operator="greaterThan">
      <formula>$D$8</formula>
    </cfRule>
    <cfRule type="expression" priority="65" dxfId="763">
      <formula>$E$8&gt;$D$8</formula>
    </cfRule>
  </conditionalFormatting>
  <conditionalFormatting sqref="C9">
    <cfRule type="expression" priority="64" dxfId="763">
      <formula>$C$9&gt;$B$9</formula>
    </cfRule>
  </conditionalFormatting>
  <conditionalFormatting sqref="C10">
    <cfRule type="expression" priority="63" dxfId="763">
      <formula>$C$10&gt;$B$10</formula>
    </cfRule>
  </conditionalFormatting>
  <conditionalFormatting sqref="C11">
    <cfRule type="expression" priority="62" dxfId="763">
      <formula>$C$11&gt;$B$11</formula>
    </cfRule>
  </conditionalFormatting>
  <conditionalFormatting sqref="C12">
    <cfRule type="expression" priority="61" dxfId="763">
      <formula>$C$12&gt;$B$12</formula>
    </cfRule>
  </conditionalFormatting>
  <conditionalFormatting sqref="C13">
    <cfRule type="expression" priority="60" dxfId="763">
      <formula>$C$13&gt;$B$13</formula>
    </cfRule>
  </conditionalFormatting>
  <conditionalFormatting sqref="C14">
    <cfRule type="expression" priority="59" dxfId="763">
      <formula>$C$14&gt;$B$14</formula>
    </cfRule>
  </conditionalFormatting>
  <conditionalFormatting sqref="C16">
    <cfRule type="expression" priority="58" dxfId="763">
      <formula>$C$16&gt;$B$16</formula>
    </cfRule>
  </conditionalFormatting>
  <conditionalFormatting sqref="C17">
    <cfRule type="expression" priority="57" dxfId="763">
      <formula>$C$17&gt;$B$17</formula>
    </cfRule>
  </conditionalFormatting>
  <conditionalFormatting sqref="C18">
    <cfRule type="expression" priority="56" dxfId="763">
      <formula>$C$18&gt;$B$18</formula>
    </cfRule>
  </conditionalFormatting>
  <conditionalFormatting sqref="E7">
    <cfRule type="cellIs" priority="55" dxfId="763" operator="greaterThan">
      <formula>$D$7</formula>
    </cfRule>
  </conditionalFormatting>
  <conditionalFormatting sqref="E9:E17">
    <cfRule type="cellIs" priority="53" dxfId="763" operator="greaterThan">
      <formula>$D$9</formula>
    </cfRule>
  </conditionalFormatting>
  <conditionalFormatting sqref="G7">
    <cfRule type="cellIs" priority="52" dxfId="764" operator="lessThan">
      <formula>$F$7</formula>
    </cfRule>
  </conditionalFormatting>
  <conditionalFormatting sqref="G8">
    <cfRule type="cellIs" priority="47" dxfId="764" operator="lessThan">
      <formula>$F$8</formula>
    </cfRule>
    <cfRule type="cellIs" priority="51" dxfId="764" operator="lessThan">
      <formula>$F$9</formula>
    </cfRule>
  </conditionalFormatting>
  <conditionalFormatting sqref="G9">
    <cfRule type="cellIs" priority="50" dxfId="764" operator="lessThan">
      <formula>$F$10</formula>
    </cfRule>
  </conditionalFormatting>
  <conditionalFormatting sqref="G11">
    <cfRule type="cellIs" priority="4" dxfId="764" operator="lessThan">
      <formula>$F$11</formula>
    </cfRule>
    <cfRule type="cellIs" priority="49" dxfId="764" operator="lessThan">
      <formula>$F$12</formula>
    </cfRule>
  </conditionalFormatting>
  <conditionalFormatting sqref="G13">
    <cfRule type="cellIs" priority="46" dxfId="764" operator="lessThan">
      <formula>$F$13</formula>
    </cfRule>
    <cfRule type="cellIs" priority="68" dxfId="764" operator="lessThan">
      <formula>$F$14</formula>
    </cfRule>
  </conditionalFormatting>
  <conditionalFormatting sqref="G14">
    <cfRule type="cellIs" priority="45" dxfId="764" operator="lessThan">
      <formula>$F$14</formula>
    </cfRule>
  </conditionalFormatting>
  <conditionalFormatting sqref="I7">
    <cfRule type="cellIs" priority="44" dxfId="764" operator="lessThan">
      <formula>$H$7</formula>
    </cfRule>
  </conditionalFormatting>
  <conditionalFormatting sqref="I8">
    <cfRule type="cellIs" priority="43" dxfId="764" operator="lessThan">
      <formula>$H$8</formula>
    </cfRule>
  </conditionalFormatting>
  <conditionalFormatting sqref="I9">
    <cfRule type="cellIs" priority="42" dxfId="764" operator="lessThan">
      <formula>$H$9</formula>
    </cfRule>
  </conditionalFormatting>
  <conditionalFormatting sqref="I10">
    <cfRule type="cellIs" priority="41" dxfId="764" operator="lessThan">
      <formula>$H$10</formula>
    </cfRule>
  </conditionalFormatting>
  <conditionalFormatting sqref="I11">
    <cfRule type="cellIs" priority="40" dxfId="764" operator="lessThan">
      <formula>$H$11</formula>
    </cfRule>
  </conditionalFormatting>
  <conditionalFormatting sqref="I12">
    <cfRule type="cellIs" priority="39" dxfId="764" operator="lessThan">
      <formula>$H$12</formula>
    </cfRule>
  </conditionalFormatting>
  <conditionalFormatting sqref="I13">
    <cfRule type="cellIs" priority="38" dxfId="764" operator="lessThan">
      <formula>$H$13</formula>
    </cfRule>
  </conditionalFormatting>
  <conditionalFormatting sqref="I14">
    <cfRule type="cellIs" priority="37" dxfId="764" operator="lessThan">
      <formula>$H$14</formula>
    </cfRule>
  </conditionalFormatting>
  <conditionalFormatting sqref="G16">
    <cfRule type="cellIs" priority="36" dxfId="764" operator="lessThan">
      <formula>$F$16</formula>
    </cfRule>
  </conditionalFormatting>
  <conditionalFormatting sqref="G17">
    <cfRule type="cellIs" priority="35" dxfId="764" operator="lessThan">
      <formula>$F$17</formula>
    </cfRule>
  </conditionalFormatting>
  <conditionalFormatting sqref="G18">
    <cfRule type="cellIs" priority="34" dxfId="764" operator="lessThan">
      <formula>$F$18</formula>
    </cfRule>
  </conditionalFormatting>
  <conditionalFormatting sqref="I16">
    <cfRule type="cellIs" priority="33" dxfId="764" operator="lessThan">
      <formula>$H$16</formula>
    </cfRule>
  </conditionalFormatting>
  <conditionalFormatting sqref="I17">
    <cfRule type="cellIs" priority="32" dxfId="764" operator="lessThan">
      <formula>$H$17</formula>
    </cfRule>
  </conditionalFormatting>
  <conditionalFormatting sqref="I18">
    <cfRule type="cellIs" priority="31" dxfId="764" operator="lessThan">
      <formula>$H$18</formula>
    </cfRule>
  </conditionalFormatting>
  <conditionalFormatting sqref="K7">
    <cfRule type="cellIs" priority="30" dxfId="764" operator="greaterThan">
      <formula>$J$7</formula>
    </cfRule>
  </conditionalFormatting>
  <conditionalFormatting sqref="K8">
    <cfRule type="cellIs" priority="29" dxfId="764" operator="greaterThan">
      <formula>$J$8</formula>
    </cfRule>
  </conditionalFormatting>
  <conditionalFormatting sqref="K9">
    <cfRule type="cellIs" priority="28" dxfId="764" operator="greaterThan">
      <formula>$J$9</formula>
    </cfRule>
  </conditionalFormatting>
  <conditionalFormatting sqref="K10">
    <cfRule type="cellIs" priority="27" dxfId="764" operator="greaterThan">
      <formula>$J$10</formula>
    </cfRule>
  </conditionalFormatting>
  <conditionalFormatting sqref="K11">
    <cfRule type="cellIs" priority="26" dxfId="764" operator="greaterThan">
      <formula>$J$11</formula>
    </cfRule>
  </conditionalFormatting>
  <conditionalFormatting sqref="K12">
    <cfRule type="cellIs" priority="25" dxfId="764" operator="greaterThan">
      <formula>$J$12</formula>
    </cfRule>
  </conditionalFormatting>
  <conditionalFormatting sqref="K13">
    <cfRule type="cellIs" priority="24" dxfId="764" operator="greaterThan">
      <formula>$J$13</formula>
    </cfRule>
  </conditionalFormatting>
  <conditionalFormatting sqref="K14">
    <cfRule type="cellIs" priority="23" dxfId="764" operator="greaterThan">
      <formula>$J$14</formula>
    </cfRule>
  </conditionalFormatting>
  <conditionalFormatting sqref="K16">
    <cfRule type="cellIs" priority="8" dxfId="764" operator="greaterThan">
      <formula>$J$16</formula>
    </cfRule>
    <cfRule type="cellIs" priority="22" dxfId="764" operator="greaterThan">
      <formula>$J$16</formula>
    </cfRule>
  </conditionalFormatting>
  <conditionalFormatting sqref="K17">
    <cfRule type="cellIs" priority="7" dxfId="764" operator="greaterThan">
      <formula>$J$17</formula>
    </cfRule>
    <cfRule type="cellIs" priority="21" dxfId="764" operator="greaterThan">
      <formula>$J$17</formula>
    </cfRule>
  </conditionalFormatting>
  <conditionalFormatting sqref="K18">
    <cfRule type="cellIs" priority="6" dxfId="764" operator="greaterThan">
      <formula>$J$18</formula>
    </cfRule>
    <cfRule type="cellIs" priority="20" dxfId="764" operator="greaterThan">
      <formula>$J$18</formula>
    </cfRule>
  </conditionalFormatting>
  <conditionalFormatting sqref="M7">
    <cfRule type="cellIs" priority="19" dxfId="764" operator="lessThan">
      <formula>$L$7</formula>
    </cfRule>
  </conditionalFormatting>
  <conditionalFormatting sqref="M8">
    <cfRule type="cellIs" priority="18" dxfId="764" operator="lessThan">
      <formula>$L$8</formula>
    </cfRule>
  </conditionalFormatting>
  <conditionalFormatting sqref="M9">
    <cfRule type="cellIs" priority="17" dxfId="764" operator="lessThan">
      <formula>$L$9</formula>
    </cfRule>
  </conditionalFormatting>
  <conditionalFormatting sqref="M10">
    <cfRule type="cellIs" priority="16" dxfId="764" operator="lessThan">
      <formula>$L$10</formula>
    </cfRule>
  </conditionalFormatting>
  <conditionalFormatting sqref="M11">
    <cfRule type="cellIs" priority="15" dxfId="764" operator="lessThan">
      <formula>$L$11</formula>
    </cfRule>
  </conditionalFormatting>
  <conditionalFormatting sqref="M12">
    <cfRule type="cellIs" priority="14" dxfId="764" operator="lessThan">
      <formula>$L$12</formula>
    </cfRule>
  </conditionalFormatting>
  <conditionalFormatting sqref="M13">
    <cfRule type="cellIs" priority="13" dxfId="764" operator="lessThan">
      <formula>$L$13</formula>
    </cfRule>
  </conditionalFormatting>
  <conditionalFormatting sqref="M14">
    <cfRule type="cellIs" priority="12" dxfId="764" operator="lessThan">
      <formula>$L$14</formula>
    </cfRule>
  </conditionalFormatting>
  <conditionalFormatting sqref="M16">
    <cfRule type="cellIs" priority="11" dxfId="764" operator="lessThan">
      <formula>$L$16</formula>
    </cfRule>
  </conditionalFormatting>
  <conditionalFormatting sqref="M17">
    <cfRule type="cellIs" priority="10" dxfId="764" operator="lessThan">
      <formula>$L$17</formula>
    </cfRule>
  </conditionalFormatting>
  <conditionalFormatting sqref="M18">
    <cfRule type="cellIs" priority="9" dxfId="764" operator="lessThan">
      <formula>$L$18</formula>
    </cfRule>
  </conditionalFormatting>
  <conditionalFormatting sqref="G10">
    <cfRule type="cellIs" priority="5" dxfId="764" operator="lessThan">
      <formula>$F$10</formula>
    </cfRule>
  </conditionalFormatting>
  <conditionalFormatting sqref="C7">
    <cfRule type="cellIs" priority="3" dxfId="763" operator="greaterThan">
      <formula>$B$7</formula>
    </cfRule>
  </conditionalFormatting>
  <conditionalFormatting sqref="E18">
    <cfRule type="cellIs" priority="2" dxfId="764" operator="greaterThan">
      <formula>$D$18</formula>
    </cfRule>
  </conditionalFormatting>
  <conditionalFormatting sqref="G12">
    <cfRule type="cellIs" priority="1" dxfId="764" operator="lessThan">
      <formula>$F$12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M1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s="18" t="s">
        <v>28</v>
      </c>
    </row>
    <row r="5" spans="1:13" ht="57.75" customHeight="1">
      <c r="A5" s="34" t="s">
        <v>0</v>
      </c>
      <c r="B5" s="32" t="s">
        <v>3</v>
      </c>
      <c r="C5" s="36"/>
      <c r="D5" s="32" t="s">
        <v>4</v>
      </c>
      <c r="E5" s="36"/>
      <c r="F5" s="32" t="s">
        <v>5</v>
      </c>
      <c r="G5" s="36"/>
      <c r="H5" s="32" t="s">
        <v>6</v>
      </c>
      <c r="I5" s="36"/>
      <c r="J5" s="32" t="s">
        <v>7</v>
      </c>
      <c r="K5" s="36"/>
      <c r="L5" s="32" t="s">
        <v>8</v>
      </c>
      <c r="M5" s="33"/>
    </row>
    <row r="6" spans="1:13" ht="15.75" thickBot="1">
      <c r="A6" s="35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Лист1!H2</f>
        <v>281.16666666666663</v>
      </c>
      <c r="C7" s="15">
        <v>231</v>
      </c>
      <c r="D7" s="19">
        <f>Лист1!H15</f>
        <v>58.916666666666664</v>
      </c>
      <c r="E7" s="15">
        <v>53</v>
      </c>
      <c r="F7" s="19">
        <f>Лист1!H29</f>
        <v>644</v>
      </c>
      <c r="G7" s="15">
        <v>667</v>
      </c>
      <c r="H7" s="19">
        <f>Лист1!H42</f>
        <v>354.66666666666663</v>
      </c>
      <c r="I7" s="15">
        <v>404</v>
      </c>
      <c r="J7" s="16">
        <f>Лист1!H55</f>
        <v>103.83333333333334</v>
      </c>
      <c r="K7" s="15">
        <v>56</v>
      </c>
      <c r="L7" s="15">
        <f>декабрь!L7</f>
        <v>3158</v>
      </c>
      <c r="M7" s="8"/>
    </row>
    <row r="8" spans="1:13" ht="15">
      <c r="A8" s="9" t="s">
        <v>10</v>
      </c>
      <c r="B8" s="20">
        <f>Лист1!H3</f>
        <v>65.91666666666666</v>
      </c>
      <c r="C8" s="13">
        <v>64</v>
      </c>
      <c r="D8" s="20">
        <f>Лист1!H16</f>
        <v>14.583333333333334</v>
      </c>
      <c r="E8" s="13">
        <v>11</v>
      </c>
      <c r="F8" s="20">
        <f>Лист1!H30</f>
        <v>156.91666666666669</v>
      </c>
      <c r="G8" s="13">
        <v>134</v>
      </c>
      <c r="H8" s="20">
        <f>Лист1!H43</f>
        <v>86.33333333333334</v>
      </c>
      <c r="I8" s="13">
        <v>74</v>
      </c>
      <c r="J8" s="17">
        <f>Лист1!H56</f>
        <v>25.666666666666664</v>
      </c>
      <c r="K8" s="13">
        <v>16</v>
      </c>
      <c r="L8" s="13">
        <f>декабрь!L8</f>
        <v>714</v>
      </c>
      <c r="M8" s="10"/>
    </row>
    <row r="9" spans="1:13" ht="15">
      <c r="A9" s="9" t="s">
        <v>11</v>
      </c>
      <c r="B9" s="20">
        <f>Лист1!H4</f>
        <v>33.25</v>
      </c>
      <c r="C9" s="13">
        <v>22</v>
      </c>
      <c r="D9" s="20">
        <f>Лист1!H17</f>
        <v>7</v>
      </c>
      <c r="E9" s="13">
        <v>7</v>
      </c>
      <c r="F9" s="20">
        <f>Лист1!H31</f>
        <v>77</v>
      </c>
      <c r="G9" s="13">
        <v>60</v>
      </c>
      <c r="H9" s="20">
        <f>Лист1!H44</f>
        <v>42.58333333333333</v>
      </c>
      <c r="I9" s="13">
        <v>33</v>
      </c>
      <c r="J9" s="17">
        <f>Лист1!H57</f>
        <v>12.25</v>
      </c>
      <c r="K9" s="13">
        <v>7</v>
      </c>
      <c r="L9" s="13">
        <f>декабрь!L9</f>
        <v>187</v>
      </c>
      <c r="M9" s="10"/>
    </row>
    <row r="10" spans="1:13" ht="15">
      <c r="A10" s="9" t="s">
        <v>12</v>
      </c>
      <c r="B10" s="20">
        <f>Лист1!H5</f>
        <v>36.75</v>
      </c>
      <c r="C10" s="13">
        <v>57</v>
      </c>
      <c r="D10" s="20">
        <f>Лист1!H18</f>
        <v>7.583333333333333</v>
      </c>
      <c r="E10" s="13">
        <v>8</v>
      </c>
      <c r="F10" s="20">
        <f>Лист1!H32</f>
        <v>86.91666666666666</v>
      </c>
      <c r="G10" s="13">
        <v>136</v>
      </c>
      <c r="H10" s="20">
        <f>Лист1!H45</f>
        <v>47.83333333333333</v>
      </c>
      <c r="I10" s="13">
        <v>90</v>
      </c>
      <c r="J10" s="17">
        <f>Лист1!H58</f>
        <v>13.416666666666668</v>
      </c>
      <c r="K10" s="13">
        <v>15</v>
      </c>
      <c r="L10" s="13">
        <f>декабрь!L10</f>
        <v>798</v>
      </c>
      <c r="M10" s="10"/>
    </row>
    <row r="11" spans="1:13" ht="15">
      <c r="A11" s="9" t="s">
        <v>13</v>
      </c>
      <c r="B11" s="20">
        <f>Лист1!H6</f>
        <v>81.08333333333334</v>
      </c>
      <c r="C11" s="13">
        <v>52</v>
      </c>
      <c r="D11" s="20">
        <f>Лист1!H19</f>
        <v>16.916666666666664</v>
      </c>
      <c r="E11" s="13">
        <v>15</v>
      </c>
      <c r="F11" s="20">
        <f>Лист1!H33</f>
        <v>189</v>
      </c>
      <c r="G11" s="13">
        <v>202</v>
      </c>
      <c r="H11" s="20">
        <f>Лист1!H46</f>
        <v>104.41666666666666</v>
      </c>
      <c r="I11" s="13">
        <v>124</v>
      </c>
      <c r="J11" s="17">
        <f>Лист1!H59</f>
        <v>33.25</v>
      </c>
      <c r="K11" s="13">
        <v>7</v>
      </c>
      <c r="L11" s="13">
        <f>декабрь!L11</f>
        <v>1101</v>
      </c>
      <c r="M11" s="10"/>
    </row>
    <row r="12" spans="1:13" ht="15">
      <c r="A12" s="9" t="s">
        <v>14</v>
      </c>
      <c r="B12" s="20">
        <f>Лист1!H7</f>
        <v>22.75</v>
      </c>
      <c r="C12" s="13">
        <v>15</v>
      </c>
      <c r="D12" s="20">
        <f>Лист1!H20</f>
        <v>4.666666666666666</v>
      </c>
      <c r="E12" s="13">
        <v>5</v>
      </c>
      <c r="F12" s="20">
        <f>Лист1!H34</f>
        <v>55.41666666666667</v>
      </c>
      <c r="G12" s="13">
        <v>76</v>
      </c>
      <c r="H12" s="20">
        <f>Лист1!H47</f>
        <v>30.333333333333332</v>
      </c>
      <c r="I12" s="13">
        <v>44</v>
      </c>
      <c r="J12" s="17">
        <f>Лист1!H60</f>
        <v>7.583333333333333</v>
      </c>
      <c r="K12" s="13">
        <v>5</v>
      </c>
      <c r="L12" s="13">
        <f>декабрь!L12</f>
        <v>107</v>
      </c>
      <c r="M12" s="10"/>
    </row>
    <row r="13" spans="1:13" ht="15">
      <c r="A13" s="9" t="s">
        <v>15</v>
      </c>
      <c r="B13" s="20">
        <f>Лист1!H8</f>
        <v>29.75</v>
      </c>
      <c r="C13" s="13">
        <v>5</v>
      </c>
      <c r="D13" s="20">
        <f>Лист1!H21</f>
        <v>6.416666666666666</v>
      </c>
      <c r="E13" s="13">
        <v>4</v>
      </c>
      <c r="F13" s="20">
        <f>Лист1!H35</f>
        <v>72.91666666666666</v>
      </c>
      <c r="G13" s="13">
        <v>24</v>
      </c>
      <c r="H13" s="20">
        <f>Лист1!H48</f>
        <v>40.25</v>
      </c>
      <c r="I13" s="13">
        <v>17</v>
      </c>
      <c r="J13" s="17">
        <f>Лист1!H61</f>
        <v>10.5</v>
      </c>
      <c r="K13" s="13">
        <v>3</v>
      </c>
      <c r="L13" s="13">
        <f>декабрь!L13</f>
        <v>224</v>
      </c>
      <c r="M13" s="10"/>
    </row>
    <row r="14" spans="1:13" ht="15">
      <c r="A14" s="9" t="s">
        <v>16</v>
      </c>
      <c r="B14" s="20">
        <f>Лист1!H9</f>
        <v>7.583333333333333</v>
      </c>
      <c r="C14" s="13">
        <v>3</v>
      </c>
      <c r="D14" s="20">
        <f>Лист1!H22</f>
        <v>1.75</v>
      </c>
      <c r="E14" s="13">
        <v>1</v>
      </c>
      <c r="F14" s="20">
        <f>Лист1!H36</f>
        <v>5.833333333333334</v>
      </c>
      <c r="G14" s="13">
        <v>21</v>
      </c>
      <c r="H14" s="20">
        <f>Лист1!H49</f>
        <v>3.5</v>
      </c>
      <c r="I14" s="13">
        <v>14</v>
      </c>
      <c r="J14" s="17">
        <f>Лист1!H62</f>
        <v>1.1666666666666665</v>
      </c>
      <c r="K14" s="13">
        <v>3</v>
      </c>
      <c r="L14" s="13">
        <f>декабрь!L14</f>
        <v>27</v>
      </c>
      <c r="M14" s="10"/>
    </row>
    <row r="15" spans="1:13" ht="15">
      <c r="A15" s="9"/>
      <c r="B15" s="20"/>
      <c r="C15" s="13"/>
      <c r="D15" s="20">
        <f>Лист1!H23</f>
        <v>0</v>
      </c>
      <c r="E15" s="13"/>
      <c r="F15" s="20">
        <f>Лист1!H37</f>
        <v>0</v>
      </c>
      <c r="G15" s="13"/>
      <c r="H15" s="20">
        <f>Лист1!H50</f>
        <v>0</v>
      </c>
      <c r="I15" s="13"/>
      <c r="J15" s="20">
        <f>Лист1!H63</f>
        <v>0</v>
      </c>
      <c r="K15" s="13"/>
      <c r="L15" s="13">
        <f>декабрь!L15</f>
        <v>0</v>
      </c>
      <c r="M15" s="10"/>
    </row>
    <row r="16" spans="1:13" ht="15">
      <c r="A16" s="9" t="s">
        <v>17</v>
      </c>
      <c r="B16" s="20">
        <f>Лист1!H11</f>
        <v>68.25</v>
      </c>
      <c r="C16" s="13">
        <v>77</v>
      </c>
      <c r="D16" s="20">
        <f>Лист1!H24</f>
        <v>14</v>
      </c>
      <c r="E16" s="13">
        <v>11</v>
      </c>
      <c r="F16" s="20">
        <f>Лист1!H38</f>
        <v>155.75</v>
      </c>
      <c r="G16" s="13">
        <v>141</v>
      </c>
      <c r="H16" s="20">
        <f>Лист1!H51</f>
        <v>85.75</v>
      </c>
      <c r="I16" s="13">
        <v>82</v>
      </c>
      <c r="J16" s="20">
        <f>Лист1!H64</f>
        <v>23.916666666666664</v>
      </c>
      <c r="K16" s="13">
        <v>11</v>
      </c>
      <c r="L16" s="13">
        <f>декабрь!L16</f>
        <v>714</v>
      </c>
      <c r="M16" s="10"/>
    </row>
    <row r="17" spans="1:13" ht="15">
      <c r="A17" s="9" t="s">
        <v>18</v>
      </c>
      <c r="B17" s="20">
        <f>Лист1!H12</f>
        <v>30.916666666666668</v>
      </c>
      <c r="C17" s="13">
        <v>28</v>
      </c>
      <c r="D17" s="20">
        <f>Лист1!H25</f>
        <v>6.416666666666666</v>
      </c>
      <c r="E17" s="13">
        <v>3</v>
      </c>
      <c r="F17" s="20">
        <f>Лист1!H39</f>
        <v>83.41666666666666</v>
      </c>
      <c r="G17" s="13">
        <v>44</v>
      </c>
      <c r="H17" s="20">
        <f>Лист1!H52</f>
        <v>46.08333333333333</v>
      </c>
      <c r="I17" s="13">
        <v>27</v>
      </c>
      <c r="J17" s="20">
        <f>Лист1!H65</f>
        <v>7.583333333333333</v>
      </c>
      <c r="K17" s="13">
        <v>2</v>
      </c>
      <c r="L17" s="13">
        <f>декабрь!L17</f>
        <v>230</v>
      </c>
      <c r="M17" s="10"/>
    </row>
    <row r="18" spans="1:13" ht="15.75" thickBot="1">
      <c r="A18" s="11" t="s">
        <v>19</v>
      </c>
      <c r="B18" s="21">
        <f>Лист1!H13</f>
        <v>34.41666666666667</v>
      </c>
      <c r="C18" s="14">
        <v>42</v>
      </c>
      <c r="D18" s="21">
        <f>Лист1!H26</f>
        <v>7</v>
      </c>
      <c r="E18" s="14">
        <v>9</v>
      </c>
      <c r="F18" s="21">
        <f>Лист1!H40</f>
        <v>78.75</v>
      </c>
      <c r="G18" s="14">
        <v>70</v>
      </c>
      <c r="H18" s="21">
        <f>Лист1!H53</f>
        <v>43.16666666666667</v>
      </c>
      <c r="I18" s="14">
        <v>26</v>
      </c>
      <c r="J18" s="21">
        <f>Лист1!H66</f>
        <v>11.666666666666668</v>
      </c>
      <c r="K18" s="14">
        <v>7</v>
      </c>
      <c r="L18" s="14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8" dxfId="763">
      <formula>$B$6&lt;$A$6</formula>
    </cfRule>
  </conditionalFormatting>
  <conditionalFormatting sqref="C8">
    <cfRule type="expression" priority="67" dxfId="763">
      <formula>$C$8&gt;$B$8</formula>
    </cfRule>
  </conditionalFormatting>
  <conditionalFormatting sqref="E8">
    <cfRule type="cellIs" priority="55" dxfId="763" operator="greaterThan">
      <formula>$D$8</formula>
    </cfRule>
    <cfRule type="expression" priority="66" dxfId="763">
      <formula>$E$8&gt;$D$8</formula>
    </cfRule>
  </conditionalFormatting>
  <conditionalFormatting sqref="C9">
    <cfRule type="expression" priority="65" dxfId="763">
      <formula>$C$9&gt;$B$9</formula>
    </cfRule>
  </conditionalFormatting>
  <conditionalFormatting sqref="C10">
    <cfRule type="expression" priority="64" dxfId="763">
      <formula>$C$10&gt;$B$10</formula>
    </cfRule>
  </conditionalFormatting>
  <conditionalFormatting sqref="C11">
    <cfRule type="expression" priority="63" dxfId="763">
      <formula>$C$11&gt;$B$11</formula>
    </cfRule>
  </conditionalFormatting>
  <conditionalFormatting sqref="C12">
    <cfRule type="expression" priority="62" dxfId="763">
      <formula>$C$12&gt;$B$12</formula>
    </cfRule>
  </conditionalFormatting>
  <conditionalFormatting sqref="C13">
    <cfRule type="expression" priority="61" dxfId="763">
      <formula>$C$13&gt;$B$13</formula>
    </cfRule>
  </conditionalFormatting>
  <conditionalFormatting sqref="C14">
    <cfRule type="expression" priority="60" dxfId="763">
      <formula>$C$14&gt;$B$14</formula>
    </cfRule>
  </conditionalFormatting>
  <conditionalFormatting sqref="C16">
    <cfRule type="expression" priority="59" dxfId="763">
      <formula>$C$16&gt;$B$16</formula>
    </cfRule>
  </conditionalFormatting>
  <conditionalFormatting sqref="C17">
    <cfRule type="expression" priority="58" dxfId="763">
      <formula>$C$17&gt;$B$17</formula>
    </cfRule>
  </conditionalFormatting>
  <conditionalFormatting sqref="C18">
    <cfRule type="expression" priority="57" dxfId="763">
      <formula>$C$18&gt;$B$18</formula>
    </cfRule>
  </conditionalFormatting>
  <conditionalFormatting sqref="E7">
    <cfRule type="cellIs" priority="56" dxfId="763" operator="greaterThan">
      <formula>$D$7</formula>
    </cfRule>
  </conditionalFormatting>
  <conditionalFormatting sqref="E9:E17">
    <cfRule type="cellIs" priority="54" dxfId="763" operator="greaterThan">
      <formula>$D$9</formula>
    </cfRule>
  </conditionalFormatting>
  <conditionalFormatting sqref="G7">
    <cfRule type="cellIs" priority="53" dxfId="764" operator="lessThan">
      <formula>$F$7</formula>
    </cfRule>
  </conditionalFormatting>
  <conditionalFormatting sqref="G8">
    <cfRule type="cellIs" priority="48" dxfId="764" operator="lessThan">
      <formula>$F$8</formula>
    </cfRule>
    <cfRule type="cellIs" priority="52" dxfId="764" operator="lessThan">
      <formula>$F$9</formula>
    </cfRule>
  </conditionalFormatting>
  <conditionalFormatting sqref="G9">
    <cfRule type="cellIs" priority="51" dxfId="764" operator="lessThan">
      <formula>$F$10</formula>
    </cfRule>
  </conditionalFormatting>
  <conditionalFormatting sqref="G11">
    <cfRule type="cellIs" priority="5" dxfId="764" operator="lessThan">
      <formula>$F$11</formula>
    </cfRule>
    <cfRule type="cellIs" priority="50" dxfId="764" operator="lessThan">
      <formula>$F$12</formula>
    </cfRule>
  </conditionalFormatting>
  <conditionalFormatting sqref="G13">
    <cfRule type="cellIs" priority="47" dxfId="764" operator="lessThan">
      <formula>$F$13</formula>
    </cfRule>
    <cfRule type="cellIs" priority="69" dxfId="764" operator="lessThan">
      <formula>$F$14</formula>
    </cfRule>
  </conditionalFormatting>
  <conditionalFormatting sqref="G14">
    <cfRule type="cellIs" priority="46" dxfId="764" operator="lessThan">
      <formula>$F$14</formula>
    </cfRule>
  </conditionalFormatting>
  <conditionalFormatting sqref="I7">
    <cfRule type="cellIs" priority="45" dxfId="764" operator="lessThan">
      <formula>$H$7</formula>
    </cfRule>
  </conditionalFormatting>
  <conditionalFormatting sqref="I8">
    <cfRule type="cellIs" priority="44" dxfId="764" operator="lessThan">
      <formula>$H$8</formula>
    </cfRule>
  </conditionalFormatting>
  <conditionalFormatting sqref="I9">
    <cfRule type="cellIs" priority="43" dxfId="764" operator="lessThan">
      <formula>$H$9</formula>
    </cfRule>
  </conditionalFormatting>
  <conditionalFormatting sqref="I10">
    <cfRule type="cellIs" priority="42" dxfId="764" operator="lessThan">
      <formula>$H$10</formula>
    </cfRule>
  </conditionalFormatting>
  <conditionalFormatting sqref="I11">
    <cfRule type="cellIs" priority="41" dxfId="764" operator="lessThan">
      <formula>$H$11</formula>
    </cfRule>
  </conditionalFormatting>
  <conditionalFormatting sqref="I12">
    <cfRule type="cellIs" priority="40" dxfId="764" operator="lessThan">
      <formula>$H$12</formula>
    </cfRule>
  </conditionalFormatting>
  <conditionalFormatting sqref="I13">
    <cfRule type="cellIs" priority="39" dxfId="764" operator="lessThan">
      <formula>$H$13</formula>
    </cfRule>
  </conditionalFormatting>
  <conditionalFormatting sqref="I14">
    <cfRule type="cellIs" priority="38" dxfId="764" operator="lessThan">
      <formula>$H$14</formula>
    </cfRule>
  </conditionalFormatting>
  <conditionalFormatting sqref="G16">
    <cfRule type="cellIs" priority="37" dxfId="764" operator="lessThan">
      <formula>$F$16</formula>
    </cfRule>
  </conditionalFormatting>
  <conditionalFormatting sqref="G17">
    <cfRule type="cellIs" priority="36" dxfId="764" operator="lessThan">
      <formula>$F$17</formula>
    </cfRule>
  </conditionalFormatting>
  <conditionalFormatting sqref="G18">
    <cfRule type="cellIs" priority="35" dxfId="764" operator="lessThan">
      <formula>$F$18</formula>
    </cfRule>
  </conditionalFormatting>
  <conditionalFormatting sqref="I16">
    <cfRule type="cellIs" priority="34" dxfId="764" operator="lessThan">
      <formula>$H$16</formula>
    </cfRule>
  </conditionalFormatting>
  <conditionalFormatting sqref="I17">
    <cfRule type="cellIs" priority="33" dxfId="764" operator="lessThan">
      <formula>$H$17</formula>
    </cfRule>
  </conditionalFormatting>
  <conditionalFormatting sqref="I18">
    <cfRule type="cellIs" priority="32" dxfId="764" operator="lessThan">
      <formula>$H$18</formula>
    </cfRule>
  </conditionalFormatting>
  <conditionalFormatting sqref="K7">
    <cfRule type="cellIs" priority="31" dxfId="764" operator="greaterThan">
      <formula>$J$7</formula>
    </cfRule>
  </conditionalFormatting>
  <conditionalFormatting sqref="K8">
    <cfRule type="cellIs" priority="30" dxfId="764" operator="greaterThan">
      <formula>$J$8</formula>
    </cfRule>
  </conditionalFormatting>
  <conditionalFormatting sqref="K9">
    <cfRule type="cellIs" priority="29" dxfId="764" operator="greaterThan">
      <formula>$J$9</formula>
    </cfRule>
  </conditionalFormatting>
  <conditionalFormatting sqref="K10">
    <cfRule type="cellIs" priority="28" dxfId="764" operator="greaterThan">
      <formula>$J$10</formula>
    </cfRule>
  </conditionalFormatting>
  <conditionalFormatting sqref="K11">
    <cfRule type="cellIs" priority="27" dxfId="764" operator="greaterThan">
      <formula>$J$11</formula>
    </cfRule>
  </conditionalFormatting>
  <conditionalFormatting sqref="K12">
    <cfRule type="cellIs" priority="26" dxfId="764" operator="greaterThan">
      <formula>$J$12</formula>
    </cfRule>
  </conditionalFormatting>
  <conditionalFormatting sqref="K13">
    <cfRule type="cellIs" priority="25" dxfId="764" operator="greaterThan">
      <formula>$J$13</formula>
    </cfRule>
  </conditionalFormatting>
  <conditionalFormatting sqref="K14">
    <cfRule type="cellIs" priority="24" dxfId="764" operator="greaterThan">
      <formula>$J$14</formula>
    </cfRule>
  </conditionalFormatting>
  <conditionalFormatting sqref="K16">
    <cfRule type="cellIs" priority="9" dxfId="764" operator="greaterThan">
      <formula>$J$16</formula>
    </cfRule>
    <cfRule type="cellIs" priority="23" dxfId="764" operator="greaterThan">
      <formula>$J$16</formula>
    </cfRule>
  </conditionalFormatting>
  <conditionalFormatting sqref="K17">
    <cfRule type="cellIs" priority="8" dxfId="764" operator="greaterThan">
      <formula>$J$17</formula>
    </cfRule>
    <cfRule type="cellIs" priority="22" dxfId="764" operator="greaterThan">
      <formula>$J$17</formula>
    </cfRule>
  </conditionalFormatting>
  <conditionalFormatting sqref="K18">
    <cfRule type="cellIs" priority="7" dxfId="764" operator="greaterThan">
      <formula>$J$18</formula>
    </cfRule>
    <cfRule type="cellIs" priority="21" dxfId="764" operator="greaterThan">
      <formula>$J$18</formula>
    </cfRule>
  </conditionalFormatting>
  <conditionalFormatting sqref="M7">
    <cfRule type="cellIs" priority="20" dxfId="764" operator="lessThan">
      <formula>$L$7</formula>
    </cfRule>
  </conditionalFormatting>
  <conditionalFormatting sqref="M8">
    <cfRule type="cellIs" priority="19" dxfId="764" operator="lessThan">
      <formula>$L$8</formula>
    </cfRule>
  </conditionalFormatting>
  <conditionalFormatting sqref="M9">
    <cfRule type="cellIs" priority="18" dxfId="764" operator="lessThan">
      <formula>$L$9</formula>
    </cfRule>
  </conditionalFormatting>
  <conditionalFormatting sqref="M10">
    <cfRule type="cellIs" priority="17" dxfId="764" operator="lessThan">
      <formula>$L$10</formula>
    </cfRule>
  </conditionalFormatting>
  <conditionalFormatting sqref="M11">
    <cfRule type="cellIs" priority="16" dxfId="764" operator="lessThan">
      <formula>$L$11</formula>
    </cfRule>
  </conditionalFormatting>
  <conditionalFormatting sqref="M12">
    <cfRule type="cellIs" priority="15" dxfId="764" operator="lessThan">
      <formula>$L$12</formula>
    </cfRule>
  </conditionalFormatting>
  <conditionalFormatting sqref="M13">
    <cfRule type="cellIs" priority="14" dxfId="764" operator="lessThan">
      <formula>$L$13</formula>
    </cfRule>
  </conditionalFormatting>
  <conditionalFormatting sqref="M14">
    <cfRule type="cellIs" priority="13" dxfId="764" operator="lessThan">
      <formula>$L$14</formula>
    </cfRule>
  </conditionalFormatting>
  <conditionalFormatting sqref="M16">
    <cfRule type="cellIs" priority="12" dxfId="764" operator="lessThan">
      <formula>$L$16</formula>
    </cfRule>
  </conditionalFormatting>
  <conditionalFormatting sqref="M17">
    <cfRule type="cellIs" priority="11" dxfId="764" operator="lessThan">
      <formula>$L$17</formula>
    </cfRule>
  </conditionalFormatting>
  <conditionalFormatting sqref="M18">
    <cfRule type="cellIs" priority="10" dxfId="764" operator="lessThan">
      <formula>$L$18</formula>
    </cfRule>
  </conditionalFormatting>
  <conditionalFormatting sqref="G10">
    <cfRule type="cellIs" priority="6" dxfId="764" operator="lessThan">
      <formula>$F$10</formula>
    </cfRule>
  </conditionalFormatting>
  <conditionalFormatting sqref="C7">
    <cfRule type="cellIs" priority="4" dxfId="763" operator="greaterThan">
      <formula>$B$7</formula>
    </cfRule>
  </conditionalFormatting>
  <conditionalFormatting sqref="E18">
    <cfRule type="cellIs" priority="2" dxfId="765" operator="greaterThan">
      <formula>$D$18</formula>
    </cfRule>
  </conditionalFormatting>
  <conditionalFormatting sqref="G12">
    <cfRule type="cellIs" priority="1" dxfId="764" operator="lessThan">
      <formula>$F$12</formula>
    </cfRule>
  </conditionalFormatting>
  <printOptions/>
  <pageMargins left="0.25" right="0.25" top="0.75" bottom="0.75" header="0.3" footer="0.3"/>
  <pageSetup fitToHeight="0" fitToWidth="1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M18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22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Лист1!I2</f>
        <v>321.3333333333333</v>
      </c>
      <c r="C7" s="7">
        <v>273</v>
      </c>
      <c r="D7" s="19">
        <f>Лист1!I15</f>
        <v>67.33333333333333</v>
      </c>
      <c r="E7" s="7">
        <v>61</v>
      </c>
      <c r="F7" s="19">
        <f>Лист1!I29</f>
        <v>736</v>
      </c>
      <c r="G7" s="7">
        <v>767</v>
      </c>
      <c r="H7" s="19">
        <f>Лист1!I42</f>
        <v>405.3333333333333</v>
      </c>
      <c r="I7" s="7">
        <v>466</v>
      </c>
      <c r="J7" s="19">
        <f>Лист1!I55</f>
        <v>118.66666666666667</v>
      </c>
      <c r="K7" s="7">
        <v>57</v>
      </c>
      <c r="L7" s="7">
        <f>декабрь!L7</f>
        <v>3158</v>
      </c>
      <c r="M7" s="8"/>
    </row>
    <row r="8" spans="1:13" ht="15">
      <c r="A8" s="9" t="s">
        <v>10</v>
      </c>
      <c r="B8" s="20">
        <f>Лист1!I3</f>
        <v>75.33333333333333</v>
      </c>
      <c r="C8" s="1">
        <v>74</v>
      </c>
      <c r="D8" s="20">
        <f>Лист1!I16</f>
        <v>16.666666666666668</v>
      </c>
      <c r="E8" s="1">
        <v>13</v>
      </c>
      <c r="F8" s="20">
        <f>Лист1!I30</f>
        <v>179.33333333333334</v>
      </c>
      <c r="G8" s="1">
        <v>151</v>
      </c>
      <c r="H8" s="20">
        <f>Лист1!I43</f>
        <v>98.66666666666667</v>
      </c>
      <c r="I8" s="1">
        <v>87</v>
      </c>
      <c r="J8" s="20">
        <f>Лист1!I56</f>
        <v>29.333333333333332</v>
      </c>
      <c r="K8" s="1">
        <v>16</v>
      </c>
      <c r="L8" s="1">
        <f>декабрь!L8</f>
        <v>714</v>
      </c>
      <c r="M8" s="10"/>
    </row>
    <row r="9" spans="1:13" ht="15">
      <c r="A9" s="9" t="s">
        <v>11</v>
      </c>
      <c r="B9" s="20">
        <f>Лист1!I4</f>
        <v>38</v>
      </c>
      <c r="C9" s="1">
        <v>27</v>
      </c>
      <c r="D9" s="20">
        <f>Лист1!I17</f>
        <v>8</v>
      </c>
      <c r="E9" s="1">
        <v>8</v>
      </c>
      <c r="F9" s="20">
        <f>Лист1!I31</f>
        <v>88</v>
      </c>
      <c r="G9" s="1">
        <v>74</v>
      </c>
      <c r="H9" s="20">
        <f>Лист1!I44</f>
        <v>48.666666666666664</v>
      </c>
      <c r="I9" s="1">
        <v>41</v>
      </c>
      <c r="J9" s="20">
        <f>Лист1!I57</f>
        <v>14</v>
      </c>
      <c r="K9" s="1">
        <v>7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Лист1!I5</f>
        <v>42</v>
      </c>
      <c r="C10" s="1">
        <v>68</v>
      </c>
      <c r="D10" s="20">
        <f>Лист1!I18</f>
        <v>8.666666666666666</v>
      </c>
      <c r="E10" s="1">
        <v>8</v>
      </c>
      <c r="F10" s="20">
        <f>Лист1!I32</f>
        <v>99.33333333333333</v>
      </c>
      <c r="G10" s="1">
        <v>153</v>
      </c>
      <c r="H10" s="20">
        <f>Лист1!I45</f>
        <v>54.666666666666664</v>
      </c>
      <c r="I10" s="1">
        <v>98</v>
      </c>
      <c r="J10" s="20">
        <f>Лист1!I58</f>
        <v>15.333333333333334</v>
      </c>
      <c r="K10" s="1">
        <v>15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Лист1!I6</f>
        <v>92.66666666666667</v>
      </c>
      <c r="C11" s="1">
        <v>65</v>
      </c>
      <c r="D11" s="20">
        <f>Лист1!I19</f>
        <v>19.333333333333332</v>
      </c>
      <c r="E11" s="1">
        <v>20</v>
      </c>
      <c r="F11" s="20">
        <f>Лист1!I33</f>
        <v>216</v>
      </c>
      <c r="G11" s="1">
        <v>236</v>
      </c>
      <c r="H11" s="20">
        <f>Лист1!I46</f>
        <v>119.33333333333333</v>
      </c>
      <c r="I11" s="1">
        <v>146</v>
      </c>
      <c r="J11" s="20">
        <f>Лист1!I59</f>
        <v>38</v>
      </c>
      <c r="K11" s="1">
        <v>8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Лист1!I7</f>
        <v>26</v>
      </c>
      <c r="C12" s="1">
        <v>16</v>
      </c>
      <c r="D12" s="20">
        <f>Лист1!I20</f>
        <v>5.333333333333333</v>
      </c>
      <c r="E12" s="1">
        <v>5</v>
      </c>
      <c r="F12" s="20">
        <f>Лист1!I34</f>
        <v>63.333333333333336</v>
      </c>
      <c r="G12" s="1">
        <v>89</v>
      </c>
      <c r="H12" s="20">
        <f>Лист1!I47</f>
        <v>34.666666666666664</v>
      </c>
      <c r="I12" s="1">
        <v>51</v>
      </c>
      <c r="J12" s="20">
        <f>Лист1!I60</f>
        <v>8.666666666666666</v>
      </c>
      <c r="K12" s="1">
        <v>5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Лист1!I8</f>
        <v>34</v>
      </c>
      <c r="C13" s="1">
        <v>6</v>
      </c>
      <c r="D13" s="20">
        <f>Лист1!I21</f>
        <v>7.333333333333333</v>
      </c>
      <c r="E13" s="1">
        <v>4</v>
      </c>
      <c r="F13" s="20">
        <f>Лист1!I35</f>
        <v>83.33333333333333</v>
      </c>
      <c r="G13" s="1">
        <v>26</v>
      </c>
      <c r="H13" s="20">
        <f>Лист1!I48</f>
        <v>46</v>
      </c>
      <c r="I13" s="1">
        <v>19</v>
      </c>
      <c r="J13" s="20">
        <f>Лист1!I61</f>
        <v>12</v>
      </c>
      <c r="K13" s="1">
        <v>3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Лист1!I9</f>
        <v>8.666666666666666</v>
      </c>
      <c r="C14" s="1">
        <v>3</v>
      </c>
      <c r="D14" s="20">
        <f>Лист1!I22</f>
        <v>2</v>
      </c>
      <c r="E14" s="1">
        <v>1</v>
      </c>
      <c r="F14" s="20">
        <f>Лист1!I36</f>
        <v>6.666666666666667</v>
      </c>
      <c r="G14" s="1">
        <v>22</v>
      </c>
      <c r="H14" s="20">
        <f>Лист1!I49</f>
        <v>4</v>
      </c>
      <c r="I14" s="1">
        <v>14</v>
      </c>
      <c r="J14" s="20">
        <f>Лист1!I62</f>
        <v>1.3333333333333333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Лист1!I23</f>
        <v>0</v>
      </c>
      <c r="E15" s="1"/>
      <c r="F15" s="20">
        <f>Лист1!I37</f>
        <v>0</v>
      </c>
      <c r="G15" s="1"/>
      <c r="H15" s="20">
        <f>Лист1!I50</f>
        <v>0</v>
      </c>
      <c r="I15" s="1"/>
      <c r="J15" s="20">
        <f>Лист1!I63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Лист1!I11</f>
        <v>78</v>
      </c>
      <c r="C16" s="1">
        <v>81</v>
      </c>
      <c r="D16" s="20">
        <f>Лист1!I24</f>
        <v>16</v>
      </c>
      <c r="E16" s="1">
        <v>12</v>
      </c>
      <c r="F16" s="20">
        <f>Лист1!I38</f>
        <v>178</v>
      </c>
      <c r="G16" s="1">
        <v>155</v>
      </c>
      <c r="H16" s="20">
        <f>Лист1!I51</f>
        <v>98</v>
      </c>
      <c r="I16" s="1">
        <v>91</v>
      </c>
      <c r="J16" s="20">
        <f>Лист1!I64</f>
        <v>27.333333333333332</v>
      </c>
      <c r="K16" s="1">
        <v>12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Лист1!I12</f>
        <v>35.333333333333336</v>
      </c>
      <c r="C17" s="1">
        <v>32</v>
      </c>
      <c r="D17" s="20">
        <f>Лист1!I25</f>
        <v>7.333333333333333</v>
      </c>
      <c r="E17" s="1">
        <v>4</v>
      </c>
      <c r="F17" s="20">
        <f>Лист1!I39</f>
        <v>95.33333333333333</v>
      </c>
      <c r="G17" s="1">
        <v>48</v>
      </c>
      <c r="H17" s="20">
        <f>Лист1!I52</f>
        <v>52.666666666666664</v>
      </c>
      <c r="I17" s="1">
        <v>31</v>
      </c>
      <c r="J17" s="20">
        <f>Лист1!I65</f>
        <v>8.666666666666666</v>
      </c>
      <c r="K17" s="1">
        <v>3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Лист1!I13</f>
        <v>39.333333333333336</v>
      </c>
      <c r="C18" s="2">
        <v>45</v>
      </c>
      <c r="D18" s="21">
        <f>Лист1!I26</f>
        <v>8</v>
      </c>
      <c r="E18" s="2">
        <v>11</v>
      </c>
      <c r="F18" s="21">
        <f>Лист1!I40</f>
        <v>90</v>
      </c>
      <c r="G18" s="2">
        <v>81</v>
      </c>
      <c r="H18" s="21">
        <f>Лист1!I53</f>
        <v>49.333333333333336</v>
      </c>
      <c r="I18" s="2">
        <v>36</v>
      </c>
      <c r="J18" s="21">
        <f>Лист1!I66</f>
        <v>13.333333333333334</v>
      </c>
      <c r="K18" s="2">
        <v>7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63">
      <formula>$B$6&lt;$A$6</formula>
    </cfRule>
  </conditionalFormatting>
  <conditionalFormatting sqref="C8">
    <cfRule type="expression" priority="64" dxfId="763">
      <formula>$C$8&gt;$B$8</formula>
    </cfRule>
  </conditionalFormatting>
  <conditionalFormatting sqref="E8">
    <cfRule type="cellIs" priority="52" dxfId="763" operator="greaterThan">
      <formula>$D$8</formula>
    </cfRule>
    <cfRule type="expression" priority="63" dxfId="763">
      <formula>$E$8&gt;$D$8</formula>
    </cfRule>
  </conditionalFormatting>
  <conditionalFormatting sqref="C9">
    <cfRule type="expression" priority="62" dxfId="763">
      <formula>$C$9&gt;$B$9</formula>
    </cfRule>
  </conditionalFormatting>
  <conditionalFormatting sqref="C10">
    <cfRule type="expression" priority="61" dxfId="763">
      <formula>$C$10&gt;$B$10</formula>
    </cfRule>
  </conditionalFormatting>
  <conditionalFormatting sqref="C11">
    <cfRule type="expression" priority="60" dxfId="763">
      <formula>$C$11&gt;$B$11</formula>
    </cfRule>
  </conditionalFormatting>
  <conditionalFormatting sqref="C12">
    <cfRule type="expression" priority="59" dxfId="763">
      <formula>$C$12&gt;$B$12</formula>
    </cfRule>
  </conditionalFormatting>
  <conditionalFormatting sqref="C13">
    <cfRule type="expression" priority="58" dxfId="763">
      <formula>$C$13&gt;$B$13</formula>
    </cfRule>
  </conditionalFormatting>
  <conditionalFormatting sqref="C14">
    <cfRule type="expression" priority="57" dxfId="763">
      <formula>$C$14&gt;$B$14</formula>
    </cfRule>
  </conditionalFormatting>
  <conditionalFormatting sqref="C16">
    <cfRule type="expression" priority="56" dxfId="763">
      <formula>$C$16&gt;$B$16</formula>
    </cfRule>
  </conditionalFormatting>
  <conditionalFormatting sqref="C17">
    <cfRule type="expression" priority="55" dxfId="763">
      <formula>$C$17&gt;$B$17</formula>
    </cfRule>
  </conditionalFormatting>
  <conditionalFormatting sqref="C18">
    <cfRule type="expression" priority="54" dxfId="763">
      <formula>$C$18&gt;$B$18</formula>
    </cfRule>
  </conditionalFormatting>
  <conditionalFormatting sqref="E7">
    <cfRule type="cellIs" priority="53" dxfId="763" operator="greaterThan">
      <formula>$D$7</formula>
    </cfRule>
  </conditionalFormatting>
  <conditionalFormatting sqref="E9:E18">
    <cfRule type="cellIs" priority="51" dxfId="763" operator="greaterThan">
      <formula>$D$9</formula>
    </cfRule>
  </conditionalFormatting>
  <conditionalFormatting sqref="G7">
    <cfRule type="cellIs" priority="50" dxfId="764" operator="lessThan">
      <formula>$F$7</formula>
    </cfRule>
  </conditionalFormatting>
  <conditionalFormatting sqref="G8">
    <cfRule type="cellIs" priority="45" dxfId="764" operator="lessThan">
      <formula>$F$8</formula>
    </cfRule>
    <cfRule type="cellIs" priority="49" dxfId="764" operator="lessThan">
      <formula>$F$9</formula>
    </cfRule>
  </conditionalFormatting>
  <conditionalFormatting sqref="G9">
    <cfRule type="cellIs" priority="48" dxfId="764" operator="lessThan">
      <formula>$F$10</formula>
    </cfRule>
  </conditionalFormatting>
  <conditionalFormatting sqref="G11">
    <cfRule type="cellIs" priority="2" dxfId="764" operator="lessThan">
      <formula>$F$11</formula>
    </cfRule>
    <cfRule type="cellIs" priority="47" dxfId="764" operator="lessThan">
      <formula>$F$12</formula>
    </cfRule>
  </conditionalFormatting>
  <conditionalFormatting sqref="G12">
    <cfRule type="cellIs" priority="46" dxfId="764" operator="lessThan">
      <formula>$F$13</formula>
    </cfRule>
  </conditionalFormatting>
  <conditionalFormatting sqref="G13">
    <cfRule type="cellIs" priority="44" dxfId="764" operator="lessThan">
      <formula>$F$13</formula>
    </cfRule>
    <cfRule type="cellIs" priority="66" dxfId="764" operator="lessThan">
      <formula>$F$14</formula>
    </cfRule>
  </conditionalFormatting>
  <conditionalFormatting sqref="G14">
    <cfRule type="cellIs" priority="43" dxfId="764" operator="lessThan">
      <formula>$F$14</formula>
    </cfRule>
  </conditionalFormatting>
  <conditionalFormatting sqref="I7">
    <cfRule type="cellIs" priority="42" dxfId="764" operator="lessThan">
      <formula>$H$7</formula>
    </cfRule>
  </conditionalFormatting>
  <conditionalFormatting sqref="I8">
    <cfRule type="cellIs" priority="41" dxfId="764" operator="lessThan">
      <formula>$H$8</formula>
    </cfRule>
  </conditionalFormatting>
  <conditionalFormatting sqref="I9">
    <cfRule type="cellIs" priority="40" dxfId="764" operator="lessThan">
      <formula>$H$9</formula>
    </cfRule>
  </conditionalFormatting>
  <conditionalFormatting sqref="I10">
    <cfRule type="cellIs" priority="39" dxfId="764" operator="lessThan">
      <formula>$H$10</formula>
    </cfRule>
  </conditionalFormatting>
  <conditionalFormatting sqref="I11">
    <cfRule type="cellIs" priority="38" dxfId="764" operator="lessThan">
      <formula>$H$11</formula>
    </cfRule>
  </conditionalFormatting>
  <conditionalFormatting sqref="I12">
    <cfRule type="cellIs" priority="37" dxfId="764" operator="lessThan">
      <formula>$H$12</formula>
    </cfRule>
  </conditionalFormatting>
  <conditionalFormatting sqref="I13">
    <cfRule type="cellIs" priority="36" dxfId="764" operator="lessThan">
      <formula>$H$13</formula>
    </cfRule>
  </conditionalFormatting>
  <conditionalFormatting sqref="I14">
    <cfRule type="cellIs" priority="35" dxfId="764" operator="lessThan">
      <formula>$H$14</formula>
    </cfRule>
  </conditionalFormatting>
  <conditionalFormatting sqref="G16">
    <cfRule type="cellIs" priority="34" dxfId="764" operator="lessThan">
      <formula>$F$16</formula>
    </cfRule>
  </conditionalFormatting>
  <conditionalFormatting sqref="G17">
    <cfRule type="cellIs" priority="33" dxfId="764" operator="lessThan">
      <formula>$F$17</formula>
    </cfRule>
  </conditionalFormatting>
  <conditionalFormatting sqref="G18">
    <cfRule type="cellIs" priority="32" dxfId="764" operator="lessThan">
      <formula>$F$18</formula>
    </cfRule>
  </conditionalFormatting>
  <conditionalFormatting sqref="I16">
    <cfRule type="cellIs" priority="31" dxfId="764" operator="lessThan">
      <formula>$H$16</formula>
    </cfRule>
  </conditionalFormatting>
  <conditionalFormatting sqref="I17">
    <cfRule type="cellIs" priority="30" dxfId="764" operator="lessThan">
      <formula>$H$17</formula>
    </cfRule>
  </conditionalFormatting>
  <conditionalFormatting sqref="I18">
    <cfRule type="cellIs" priority="29" dxfId="764" operator="lessThan">
      <formula>$H$18</formula>
    </cfRule>
  </conditionalFormatting>
  <conditionalFormatting sqref="K7">
    <cfRule type="cellIs" priority="28" dxfId="764" operator="greaterThan">
      <formula>$J$7</formula>
    </cfRule>
  </conditionalFormatting>
  <conditionalFormatting sqref="K8">
    <cfRule type="cellIs" priority="27" dxfId="764" operator="greaterThan">
      <formula>$J$8</formula>
    </cfRule>
  </conditionalFormatting>
  <conditionalFormatting sqref="K9">
    <cfRule type="cellIs" priority="26" dxfId="764" operator="greaterThan">
      <formula>$J$9</formula>
    </cfRule>
  </conditionalFormatting>
  <conditionalFormatting sqref="K10">
    <cfRule type="cellIs" priority="25" dxfId="764" operator="greaterThan">
      <formula>$J$10</formula>
    </cfRule>
  </conditionalFormatting>
  <conditionalFormatting sqref="K11">
    <cfRule type="cellIs" priority="24" dxfId="764" operator="greaterThan">
      <formula>$J$11</formula>
    </cfRule>
  </conditionalFormatting>
  <conditionalFormatting sqref="K12">
    <cfRule type="cellIs" priority="23" dxfId="764" operator="greaterThan">
      <formula>$J$12</formula>
    </cfRule>
  </conditionalFormatting>
  <conditionalFormatting sqref="K13">
    <cfRule type="cellIs" priority="22" dxfId="764" operator="greaterThan">
      <formula>$J$13</formula>
    </cfRule>
  </conditionalFormatting>
  <conditionalFormatting sqref="K14">
    <cfRule type="cellIs" priority="21" dxfId="764" operator="greaterThan">
      <formula>$J$14</formula>
    </cfRule>
  </conditionalFormatting>
  <conditionalFormatting sqref="K16">
    <cfRule type="cellIs" priority="6" dxfId="764" operator="greaterThan">
      <formula>$J$16</formula>
    </cfRule>
    <cfRule type="cellIs" priority="20" dxfId="764" operator="greaterThan">
      <formula>$J$16</formula>
    </cfRule>
  </conditionalFormatting>
  <conditionalFormatting sqref="K17">
    <cfRule type="cellIs" priority="5" dxfId="764" operator="greaterThan">
      <formula>$J$17</formula>
    </cfRule>
    <cfRule type="cellIs" priority="19" dxfId="764" operator="greaterThan">
      <formula>$J$17</formula>
    </cfRule>
  </conditionalFormatting>
  <conditionalFormatting sqref="K18">
    <cfRule type="cellIs" priority="4" dxfId="764" operator="greaterThan">
      <formula>$J$18</formula>
    </cfRule>
    <cfRule type="cellIs" priority="18" dxfId="764" operator="greaterThan">
      <formula>$J$18</formula>
    </cfRule>
  </conditionalFormatting>
  <conditionalFormatting sqref="M7">
    <cfRule type="cellIs" priority="17" dxfId="764" operator="lessThan">
      <formula>$L$7</formula>
    </cfRule>
  </conditionalFormatting>
  <conditionalFormatting sqref="M8">
    <cfRule type="cellIs" priority="16" dxfId="764" operator="lessThan">
      <formula>$L$8</formula>
    </cfRule>
  </conditionalFormatting>
  <conditionalFormatting sqref="M9">
    <cfRule type="cellIs" priority="15" dxfId="764" operator="lessThan">
      <formula>$L$9</formula>
    </cfRule>
  </conditionalFormatting>
  <conditionalFormatting sqref="M10">
    <cfRule type="cellIs" priority="14" dxfId="764" operator="lessThan">
      <formula>$L$10</formula>
    </cfRule>
  </conditionalFormatting>
  <conditionalFormatting sqref="M11">
    <cfRule type="cellIs" priority="13" dxfId="764" operator="lessThan">
      <formula>$L$11</formula>
    </cfRule>
  </conditionalFormatting>
  <conditionalFormatting sqref="M12">
    <cfRule type="cellIs" priority="12" dxfId="764" operator="lessThan">
      <formula>$L$12</formula>
    </cfRule>
  </conditionalFormatting>
  <conditionalFormatting sqref="M13">
    <cfRule type="cellIs" priority="11" dxfId="764" operator="lessThan">
      <formula>$L$13</formula>
    </cfRule>
  </conditionalFormatting>
  <conditionalFormatting sqref="M14">
    <cfRule type="cellIs" priority="10" dxfId="764" operator="lessThan">
      <formula>$L$14</formula>
    </cfRule>
  </conditionalFormatting>
  <conditionalFormatting sqref="M16">
    <cfRule type="cellIs" priority="9" dxfId="764" operator="lessThan">
      <formula>$L$16</formula>
    </cfRule>
  </conditionalFormatting>
  <conditionalFormatting sqref="M17">
    <cfRule type="cellIs" priority="8" dxfId="764" operator="lessThan">
      <formula>$L$17</formula>
    </cfRule>
  </conditionalFormatting>
  <conditionalFormatting sqref="M18">
    <cfRule type="cellIs" priority="7" dxfId="764" operator="lessThan">
      <formula>$L$18</formula>
    </cfRule>
  </conditionalFormatting>
  <conditionalFormatting sqref="G10">
    <cfRule type="cellIs" priority="3" dxfId="764" operator="lessThan">
      <formula>$F$10</formula>
    </cfRule>
  </conditionalFormatting>
  <conditionalFormatting sqref="C7">
    <cfRule type="cellIs" priority="1" dxfId="763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4:M18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23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Лист1!J2</f>
        <v>361.5</v>
      </c>
      <c r="C7" s="7">
        <v>321</v>
      </c>
      <c r="D7" s="19">
        <f>Лист1!J15</f>
        <v>75.75</v>
      </c>
      <c r="E7" s="7">
        <v>73</v>
      </c>
      <c r="F7" s="19">
        <f>Лист1!J29</f>
        <v>828</v>
      </c>
      <c r="G7" s="7">
        <v>861</v>
      </c>
      <c r="H7" s="19">
        <f>Лист1!J42</f>
        <v>456</v>
      </c>
      <c r="I7" s="7">
        <v>516</v>
      </c>
      <c r="J7" s="19">
        <f>Лист1!J55</f>
        <v>133.5</v>
      </c>
      <c r="K7" s="7">
        <v>61</v>
      </c>
      <c r="L7" s="7">
        <f>декабрь!L7</f>
        <v>3158</v>
      </c>
      <c r="M7" s="8"/>
    </row>
    <row r="8" spans="1:13" ht="15">
      <c r="A8" s="9" t="s">
        <v>10</v>
      </c>
      <c r="B8" s="20">
        <f>Лист1!J3</f>
        <v>84.75</v>
      </c>
      <c r="C8" s="1">
        <v>86</v>
      </c>
      <c r="D8" s="20">
        <f>Лист1!J16</f>
        <v>18.75</v>
      </c>
      <c r="E8" s="1">
        <v>15</v>
      </c>
      <c r="F8" s="20">
        <f>Лист1!J30</f>
        <v>201.75</v>
      </c>
      <c r="G8" s="1">
        <v>171</v>
      </c>
      <c r="H8" s="20">
        <f>Лист1!J43</f>
        <v>111</v>
      </c>
      <c r="I8" s="1">
        <v>94</v>
      </c>
      <c r="J8" s="20">
        <f>Лист1!J56</f>
        <v>33</v>
      </c>
      <c r="K8" s="1">
        <v>16</v>
      </c>
      <c r="L8" s="1">
        <f>декабрь!L8</f>
        <v>714</v>
      </c>
      <c r="M8" s="10"/>
    </row>
    <row r="9" spans="1:13" ht="15">
      <c r="A9" s="9" t="s">
        <v>11</v>
      </c>
      <c r="B9" s="20">
        <f>Лист1!J4</f>
        <v>42.75</v>
      </c>
      <c r="C9" s="1">
        <v>33</v>
      </c>
      <c r="D9" s="20">
        <f>Лист1!J17</f>
        <v>9</v>
      </c>
      <c r="E9" s="1">
        <v>11</v>
      </c>
      <c r="F9" s="20">
        <f>Лист1!J31</f>
        <v>99</v>
      </c>
      <c r="G9" s="1">
        <v>85</v>
      </c>
      <c r="H9" s="20">
        <f>Лист1!J44</f>
        <v>54.75</v>
      </c>
      <c r="I9" s="1">
        <v>46</v>
      </c>
      <c r="J9" s="20">
        <f>Лист1!J57</f>
        <v>15.75</v>
      </c>
      <c r="K9" s="1">
        <v>7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Лист1!J5</f>
        <v>47.25</v>
      </c>
      <c r="C10" s="1">
        <v>73</v>
      </c>
      <c r="D10" s="20">
        <f>Лист1!J18</f>
        <v>9.75</v>
      </c>
      <c r="E10" s="1">
        <v>10</v>
      </c>
      <c r="F10" s="20">
        <f>Лист1!J32</f>
        <v>111.75</v>
      </c>
      <c r="G10" s="1">
        <v>169</v>
      </c>
      <c r="H10" s="20">
        <f>Лист1!J45</f>
        <v>61.5</v>
      </c>
      <c r="I10" s="1">
        <v>107</v>
      </c>
      <c r="J10" s="20">
        <f>Лист1!J58</f>
        <v>17.25</v>
      </c>
      <c r="K10" s="1">
        <v>15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Лист1!J6</f>
        <v>104.25</v>
      </c>
      <c r="C11" s="1">
        <v>79</v>
      </c>
      <c r="D11" s="20">
        <f>Лист1!J19</f>
        <v>21.75</v>
      </c>
      <c r="E11" s="1">
        <v>24</v>
      </c>
      <c r="F11" s="20">
        <f>Лист1!J33</f>
        <v>243</v>
      </c>
      <c r="G11" s="1">
        <v>270</v>
      </c>
      <c r="H11" s="20">
        <f>Лист1!J46</f>
        <v>134.25</v>
      </c>
      <c r="I11" s="1">
        <v>168</v>
      </c>
      <c r="J11" s="20">
        <f>Лист1!J59</f>
        <v>42.75</v>
      </c>
      <c r="K11" s="1">
        <v>10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Лист1!J7</f>
        <v>29.25</v>
      </c>
      <c r="C12" s="1">
        <v>21</v>
      </c>
      <c r="D12" s="20">
        <f>Лист1!J20</f>
        <v>6</v>
      </c>
      <c r="E12" s="1">
        <v>5</v>
      </c>
      <c r="F12" s="20">
        <f>Лист1!J34</f>
        <v>71.25</v>
      </c>
      <c r="G12" s="1">
        <v>96</v>
      </c>
      <c r="H12" s="20">
        <f>Лист1!J47</f>
        <v>39</v>
      </c>
      <c r="I12" s="1">
        <v>56</v>
      </c>
      <c r="J12" s="20">
        <f>Лист1!J60</f>
        <v>9.75</v>
      </c>
      <c r="K12" s="1">
        <v>7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Лист1!J8</f>
        <v>38.25</v>
      </c>
      <c r="C13" s="1">
        <v>8</v>
      </c>
      <c r="D13" s="20">
        <f>Лист1!J21</f>
        <v>8.25</v>
      </c>
      <c r="E13" s="1">
        <v>5</v>
      </c>
      <c r="F13" s="20">
        <f>Лист1!J35</f>
        <v>93.75</v>
      </c>
      <c r="G13" s="1">
        <v>28</v>
      </c>
      <c r="H13" s="20">
        <f>Лист1!J48</f>
        <v>51.75</v>
      </c>
      <c r="I13" s="1">
        <v>21</v>
      </c>
      <c r="J13" s="20">
        <f>Лист1!J61</f>
        <v>13.5</v>
      </c>
      <c r="K13" s="1">
        <v>3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Лист1!J9</f>
        <v>9.75</v>
      </c>
      <c r="C14" s="1">
        <v>4</v>
      </c>
      <c r="D14" s="20">
        <f>Лист1!J22</f>
        <v>2.25</v>
      </c>
      <c r="E14" s="1">
        <v>1</v>
      </c>
      <c r="F14" s="20">
        <f>Лист1!J36</f>
        <v>7.5</v>
      </c>
      <c r="G14" s="1">
        <v>24</v>
      </c>
      <c r="H14" s="20">
        <f>Лист1!J49</f>
        <v>4.5</v>
      </c>
      <c r="I14" s="1">
        <v>14</v>
      </c>
      <c r="J14" s="20">
        <f>Лист1!J62</f>
        <v>1.5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Лист1!J23</f>
        <v>0</v>
      </c>
      <c r="E15" s="1"/>
      <c r="F15" s="20">
        <f>Лист1!J37</f>
        <v>0</v>
      </c>
      <c r="G15" s="1"/>
      <c r="H15" s="20">
        <f>Лист1!J50</f>
        <v>0</v>
      </c>
      <c r="I15" s="1"/>
      <c r="J15" s="20">
        <f>Лист1!J63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Лист1!J11</f>
        <v>87.75</v>
      </c>
      <c r="C16" s="1">
        <v>88</v>
      </c>
      <c r="D16" s="20">
        <f>Лист1!J24</f>
        <v>18</v>
      </c>
      <c r="E16" s="1">
        <v>14</v>
      </c>
      <c r="F16" s="20">
        <f>Лист1!J38</f>
        <v>200.25</v>
      </c>
      <c r="G16" s="1">
        <v>168</v>
      </c>
      <c r="H16" s="20">
        <f>Лист1!J51</f>
        <v>110.25</v>
      </c>
      <c r="I16" s="1">
        <v>100</v>
      </c>
      <c r="J16" s="20">
        <f>Лист1!J64</f>
        <v>30.75</v>
      </c>
      <c r="K16" s="1">
        <v>13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Лист1!J12</f>
        <v>39.75</v>
      </c>
      <c r="C17" s="1">
        <v>32</v>
      </c>
      <c r="D17" s="20">
        <f>Лист1!J25</f>
        <v>8.25</v>
      </c>
      <c r="E17" s="1">
        <v>4</v>
      </c>
      <c r="F17" s="20">
        <f>Лист1!J39</f>
        <v>107.25</v>
      </c>
      <c r="G17" s="1">
        <v>54</v>
      </c>
      <c r="H17" s="20">
        <f>Лист1!J52</f>
        <v>59.25</v>
      </c>
      <c r="I17" s="1">
        <v>33</v>
      </c>
      <c r="J17" s="20">
        <f>Лист1!J65</f>
        <v>9.75</v>
      </c>
      <c r="K17" s="1">
        <v>3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Лист1!J13</f>
        <v>44.25</v>
      </c>
      <c r="C18" s="2">
        <v>49</v>
      </c>
      <c r="D18" s="21">
        <f>Лист1!J26</f>
        <v>9</v>
      </c>
      <c r="E18" s="2">
        <v>13</v>
      </c>
      <c r="F18" s="21">
        <f>Лист1!J40</f>
        <v>101.25</v>
      </c>
      <c r="G18" s="2">
        <v>93</v>
      </c>
      <c r="H18" s="21">
        <f>Лист1!J53</f>
        <v>55.5</v>
      </c>
      <c r="I18" s="2">
        <v>40</v>
      </c>
      <c r="J18" s="21">
        <f>Лист1!J66</f>
        <v>15</v>
      </c>
      <c r="K18" s="2">
        <v>8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63">
      <formula>$B$6&lt;$A$6</formula>
    </cfRule>
  </conditionalFormatting>
  <conditionalFormatting sqref="C8">
    <cfRule type="expression" priority="64" dxfId="763">
      <formula>$C$8&gt;$B$8</formula>
    </cfRule>
  </conditionalFormatting>
  <conditionalFormatting sqref="E8">
    <cfRule type="cellIs" priority="52" dxfId="763" operator="greaterThan">
      <formula>$D$8</formula>
    </cfRule>
    <cfRule type="expression" priority="63" dxfId="763">
      <formula>$E$8&gt;$D$8</formula>
    </cfRule>
  </conditionalFormatting>
  <conditionalFormatting sqref="C9">
    <cfRule type="expression" priority="62" dxfId="763">
      <formula>$C$9&gt;$B$9</formula>
    </cfRule>
  </conditionalFormatting>
  <conditionalFormatting sqref="C10">
    <cfRule type="expression" priority="61" dxfId="763">
      <formula>$C$10&gt;$B$10</formula>
    </cfRule>
  </conditionalFormatting>
  <conditionalFormatting sqref="C11">
    <cfRule type="expression" priority="60" dxfId="763">
      <formula>$C$11&gt;$B$11</formula>
    </cfRule>
  </conditionalFormatting>
  <conditionalFormatting sqref="C12">
    <cfRule type="expression" priority="59" dxfId="763">
      <formula>$C$12&gt;$B$12</formula>
    </cfRule>
  </conditionalFormatting>
  <conditionalFormatting sqref="C13">
    <cfRule type="expression" priority="58" dxfId="763">
      <formula>$C$13&gt;$B$13</formula>
    </cfRule>
  </conditionalFormatting>
  <conditionalFormatting sqref="C14">
    <cfRule type="expression" priority="57" dxfId="763">
      <formula>$C$14&gt;$B$14</formula>
    </cfRule>
  </conditionalFormatting>
  <conditionalFormatting sqref="C16">
    <cfRule type="expression" priority="56" dxfId="763">
      <formula>$C$16&gt;$B$16</formula>
    </cfRule>
  </conditionalFormatting>
  <conditionalFormatting sqref="C17">
    <cfRule type="expression" priority="55" dxfId="763">
      <formula>$C$17&gt;$B$17</formula>
    </cfRule>
  </conditionalFormatting>
  <conditionalFormatting sqref="C18">
    <cfRule type="expression" priority="54" dxfId="763">
      <formula>$C$18&gt;$B$18</formula>
    </cfRule>
  </conditionalFormatting>
  <conditionalFormatting sqref="E7">
    <cfRule type="cellIs" priority="53" dxfId="763" operator="greaterThan">
      <formula>$D$7</formula>
    </cfRule>
  </conditionalFormatting>
  <conditionalFormatting sqref="E9:E18">
    <cfRule type="cellIs" priority="51" dxfId="763" operator="greaterThan">
      <formula>$D$9</formula>
    </cfRule>
  </conditionalFormatting>
  <conditionalFormatting sqref="G7">
    <cfRule type="cellIs" priority="50" dxfId="764" operator="lessThan">
      <formula>$F$7</formula>
    </cfRule>
  </conditionalFormatting>
  <conditionalFormatting sqref="G8">
    <cfRule type="cellIs" priority="45" dxfId="764" operator="lessThan">
      <formula>$F$8</formula>
    </cfRule>
    <cfRule type="cellIs" priority="49" dxfId="764" operator="lessThan">
      <formula>$F$9</formula>
    </cfRule>
  </conditionalFormatting>
  <conditionalFormatting sqref="G9">
    <cfRule type="cellIs" priority="48" dxfId="764" operator="lessThan">
      <formula>$F$10</formula>
    </cfRule>
  </conditionalFormatting>
  <conditionalFormatting sqref="G11">
    <cfRule type="cellIs" priority="2" dxfId="764" operator="lessThan">
      <formula>$F$11</formula>
    </cfRule>
    <cfRule type="cellIs" priority="47" dxfId="764" operator="lessThan">
      <formula>$F$12</formula>
    </cfRule>
  </conditionalFormatting>
  <conditionalFormatting sqref="G12">
    <cfRule type="cellIs" priority="46" dxfId="764" operator="lessThan">
      <formula>$F$13</formula>
    </cfRule>
  </conditionalFormatting>
  <conditionalFormatting sqref="G13">
    <cfRule type="cellIs" priority="44" dxfId="764" operator="lessThan">
      <formula>$F$13</formula>
    </cfRule>
    <cfRule type="cellIs" priority="66" dxfId="764" operator="lessThan">
      <formula>$F$14</formula>
    </cfRule>
  </conditionalFormatting>
  <conditionalFormatting sqref="G14">
    <cfRule type="cellIs" priority="43" dxfId="764" operator="lessThan">
      <formula>$F$14</formula>
    </cfRule>
  </conditionalFormatting>
  <conditionalFormatting sqref="I7">
    <cfRule type="cellIs" priority="42" dxfId="764" operator="lessThan">
      <formula>$H$7</formula>
    </cfRule>
  </conditionalFormatting>
  <conditionalFormatting sqref="I8">
    <cfRule type="cellIs" priority="41" dxfId="764" operator="lessThan">
      <formula>$H$8</formula>
    </cfRule>
  </conditionalFormatting>
  <conditionalFormatting sqref="I9">
    <cfRule type="cellIs" priority="40" dxfId="764" operator="lessThan">
      <formula>$H$9</formula>
    </cfRule>
  </conditionalFormatting>
  <conditionalFormatting sqref="I10">
    <cfRule type="cellIs" priority="39" dxfId="764" operator="lessThan">
      <formula>$H$10</formula>
    </cfRule>
  </conditionalFormatting>
  <conditionalFormatting sqref="I11">
    <cfRule type="cellIs" priority="38" dxfId="764" operator="lessThan">
      <formula>$H$11</formula>
    </cfRule>
  </conditionalFormatting>
  <conditionalFormatting sqref="I12">
    <cfRule type="cellIs" priority="37" dxfId="764" operator="lessThan">
      <formula>$H$12</formula>
    </cfRule>
  </conditionalFormatting>
  <conditionalFormatting sqref="I13">
    <cfRule type="cellIs" priority="36" dxfId="764" operator="lessThan">
      <formula>$H$13</formula>
    </cfRule>
  </conditionalFormatting>
  <conditionalFormatting sqref="I14">
    <cfRule type="cellIs" priority="35" dxfId="764" operator="lessThan">
      <formula>$H$14</formula>
    </cfRule>
  </conditionalFormatting>
  <conditionalFormatting sqref="G16">
    <cfRule type="cellIs" priority="34" dxfId="764" operator="lessThan">
      <formula>$F$16</formula>
    </cfRule>
  </conditionalFormatting>
  <conditionalFormatting sqref="G17">
    <cfRule type="cellIs" priority="33" dxfId="764" operator="lessThan">
      <formula>$F$17</formula>
    </cfRule>
  </conditionalFormatting>
  <conditionalFormatting sqref="G18">
    <cfRule type="cellIs" priority="32" dxfId="764" operator="lessThan">
      <formula>$F$18</formula>
    </cfRule>
  </conditionalFormatting>
  <conditionalFormatting sqref="I16">
    <cfRule type="cellIs" priority="31" dxfId="764" operator="lessThan">
      <formula>$H$16</formula>
    </cfRule>
  </conditionalFormatting>
  <conditionalFormatting sqref="I17">
    <cfRule type="cellIs" priority="30" dxfId="764" operator="lessThan">
      <formula>$H$17</formula>
    </cfRule>
  </conditionalFormatting>
  <conditionalFormatting sqref="I18">
    <cfRule type="cellIs" priority="29" dxfId="764" operator="lessThan">
      <formula>$H$18</formula>
    </cfRule>
  </conditionalFormatting>
  <conditionalFormatting sqref="K7">
    <cfRule type="cellIs" priority="28" dxfId="764" operator="greaterThan">
      <formula>$J$7</formula>
    </cfRule>
  </conditionalFormatting>
  <conditionalFormatting sqref="K8">
    <cfRule type="cellIs" priority="27" dxfId="764" operator="greaterThan">
      <formula>$J$8</formula>
    </cfRule>
  </conditionalFormatting>
  <conditionalFormatting sqref="K9">
    <cfRule type="cellIs" priority="26" dxfId="764" operator="greaterThan">
      <formula>$J$9</formula>
    </cfRule>
  </conditionalFormatting>
  <conditionalFormatting sqref="K10">
    <cfRule type="cellIs" priority="25" dxfId="764" operator="greaterThan">
      <formula>$J$10</formula>
    </cfRule>
  </conditionalFormatting>
  <conditionalFormatting sqref="K11">
    <cfRule type="cellIs" priority="24" dxfId="764" operator="greaterThan">
      <formula>$J$11</formula>
    </cfRule>
  </conditionalFormatting>
  <conditionalFormatting sqref="K12">
    <cfRule type="cellIs" priority="23" dxfId="764" operator="greaterThan">
      <formula>$J$12</formula>
    </cfRule>
  </conditionalFormatting>
  <conditionalFormatting sqref="K13">
    <cfRule type="cellIs" priority="22" dxfId="764" operator="greaterThan">
      <formula>$J$13</formula>
    </cfRule>
  </conditionalFormatting>
  <conditionalFormatting sqref="K14">
    <cfRule type="cellIs" priority="21" dxfId="764" operator="greaterThan">
      <formula>$J$14</formula>
    </cfRule>
  </conditionalFormatting>
  <conditionalFormatting sqref="K16">
    <cfRule type="cellIs" priority="6" dxfId="764" operator="greaterThan">
      <formula>$J$16</formula>
    </cfRule>
    <cfRule type="cellIs" priority="20" dxfId="764" operator="greaterThan">
      <formula>$J$16</formula>
    </cfRule>
  </conditionalFormatting>
  <conditionalFormatting sqref="K17">
    <cfRule type="cellIs" priority="5" dxfId="764" operator="greaterThan">
      <formula>$J$17</formula>
    </cfRule>
    <cfRule type="cellIs" priority="19" dxfId="764" operator="greaterThan">
      <formula>$J$17</formula>
    </cfRule>
  </conditionalFormatting>
  <conditionalFormatting sqref="K18">
    <cfRule type="cellIs" priority="4" dxfId="764" operator="greaterThan">
      <formula>$J$18</formula>
    </cfRule>
    <cfRule type="cellIs" priority="18" dxfId="764" operator="greaterThan">
      <formula>$J$18</formula>
    </cfRule>
  </conditionalFormatting>
  <conditionalFormatting sqref="M7">
    <cfRule type="cellIs" priority="17" dxfId="764" operator="lessThan">
      <formula>$L$7</formula>
    </cfRule>
  </conditionalFormatting>
  <conditionalFormatting sqref="M8">
    <cfRule type="cellIs" priority="16" dxfId="764" operator="lessThan">
      <formula>$L$8</formula>
    </cfRule>
  </conditionalFormatting>
  <conditionalFormatting sqref="M9">
    <cfRule type="cellIs" priority="15" dxfId="764" operator="lessThan">
      <formula>$L$9</formula>
    </cfRule>
  </conditionalFormatting>
  <conditionalFormatting sqref="M10">
    <cfRule type="cellIs" priority="14" dxfId="764" operator="lessThan">
      <formula>$L$10</formula>
    </cfRule>
  </conditionalFormatting>
  <conditionalFormatting sqref="M11">
    <cfRule type="cellIs" priority="13" dxfId="764" operator="lessThan">
      <formula>$L$11</formula>
    </cfRule>
  </conditionalFormatting>
  <conditionalFormatting sqref="M12">
    <cfRule type="cellIs" priority="12" dxfId="764" operator="lessThan">
      <formula>$L$12</formula>
    </cfRule>
  </conditionalFormatting>
  <conditionalFormatting sqref="M13">
    <cfRule type="cellIs" priority="11" dxfId="764" operator="lessThan">
      <formula>$L$13</formula>
    </cfRule>
  </conditionalFormatting>
  <conditionalFormatting sqref="M14">
    <cfRule type="cellIs" priority="10" dxfId="764" operator="lessThan">
      <formula>$L$14</formula>
    </cfRule>
  </conditionalFormatting>
  <conditionalFormatting sqref="M16">
    <cfRule type="cellIs" priority="9" dxfId="764" operator="lessThan">
      <formula>$L$16</formula>
    </cfRule>
  </conditionalFormatting>
  <conditionalFormatting sqref="M17">
    <cfRule type="cellIs" priority="8" dxfId="764" operator="lessThan">
      <formula>$L$17</formula>
    </cfRule>
  </conditionalFormatting>
  <conditionalFormatting sqref="M18">
    <cfRule type="cellIs" priority="7" dxfId="764" operator="lessThan">
      <formula>$L$18</formula>
    </cfRule>
  </conditionalFormatting>
  <conditionalFormatting sqref="G10">
    <cfRule type="cellIs" priority="3" dxfId="764" operator="lessThan">
      <formula>$F$10</formula>
    </cfRule>
  </conditionalFormatting>
  <conditionalFormatting sqref="C7">
    <cfRule type="cellIs" priority="1" dxfId="763" operator="greaterThan">
      <formula>$B$7</formula>
    </cfRule>
  </conditionalFormatting>
  <printOptions/>
  <pageMargins left="0.7" right="0.7" top="0.75" bottom="0.75" header="0.3" footer="0.3"/>
  <pageSetup fitToHeight="1" fitToWidth="1" horizontalDpi="300" verticalDpi="3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M18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9.421875" style="0" bestFit="1" customWidth="1"/>
    <col min="2" max="2" width="10.00390625" style="0" customWidth="1"/>
    <col min="3" max="3" width="14.7109375" style="0" customWidth="1"/>
    <col min="5" max="5" width="10.421875" style="0" customWidth="1"/>
  </cols>
  <sheetData>
    <row r="4" ht="15.75" thickBot="1">
      <c r="A4" t="s">
        <v>24</v>
      </c>
    </row>
    <row r="5" spans="1:13" ht="57.75" customHeight="1">
      <c r="A5" s="30" t="s">
        <v>0</v>
      </c>
      <c r="B5" s="28" t="s">
        <v>3</v>
      </c>
      <c r="C5" s="28"/>
      <c r="D5" s="28" t="s">
        <v>4</v>
      </c>
      <c r="E5" s="28"/>
      <c r="F5" s="28" t="s">
        <v>5</v>
      </c>
      <c r="G5" s="28"/>
      <c r="H5" s="28" t="s">
        <v>6</v>
      </c>
      <c r="I5" s="28"/>
      <c r="J5" s="28" t="s">
        <v>7</v>
      </c>
      <c r="K5" s="28"/>
      <c r="L5" s="28" t="s">
        <v>8</v>
      </c>
      <c r="M5" s="29"/>
    </row>
    <row r="6" spans="1:13" ht="15.75" thickBot="1">
      <c r="A6" s="31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5" t="s">
        <v>2</v>
      </c>
    </row>
    <row r="7" spans="1:13" ht="15">
      <c r="A7" s="6" t="s">
        <v>9</v>
      </c>
      <c r="B7" s="19">
        <f>Лист1!K2</f>
        <v>401.66666666666663</v>
      </c>
      <c r="C7" s="7">
        <v>359</v>
      </c>
      <c r="D7" s="19">
        <f>Лист1!K15</f>
        <v>84.16666666666666</v>
      </c>
      <c r="E7" s="7">
        <v>86</v>
      </c>
      <c r="F7" s="19">
        <f>Лист1!K29</f>
        <v>920</v>
      </c>
      <c r="G7" s="7">
        <v>957</v>
      </c>
      <c r="H7" s="19">
        <f>Лист1!K42</f>
        <v>506.66666666666663</v>
      </c>
      <c r="I7" s="7">
        <v>569</v>
      </c>
      <c r="J7" s="19">
        <f>Лист1!K55</f>
        <v>148.33333333333334</v>
      </c>
      <c r="K7" s="7">
        <v>64</v>
      </c>
      <c r="L7" s="7">
        <f>декабрь!L7</f>
        <v>3158</v>
      </c>
      <c r="M7" s="8"/>
    </row>
    <row r="8" spans="1:13" ht="15">
      <c r="A8" s="9" t="s">
        <v>10</v>
      </c>
      <c r="B8" s="20">
        <f>Лист1!K3</f>
        <v>94.16666666666666</v>
      </c>
      <c r="C8" s="1">
        <v>96</v>
      </c>
      <c r="D8" s="20">
        <f>Лист1!K16</f>
        <v>20.833333333333336</v>
      </c>
      <c r="E8" s="1">
        <v>19</v>
      </c>
      <c r="F8" s="20">
        <f>Лист1!K30</f>
        <v>224.16666666666669</v>
      </c>
      <c r="G8" s="1">
        <v>191</v>
      </c>
      <c r="H8" s="20">
        <f>Лист1!K43</f>
        <v>123.33333333333334</v>
      </c>
      <c r="I8" s="1">
        <v>99</v>
      </c>
      <c r="J8" s="20">
        <f>Лист1!K56</f>
        <v>36.666666666666664</v>
      </c>
      <c r="K8" s="1">
        <v>17</v>
      </c>
      <c r="L8" s="1">
        <f>декабрь!L8</f>
        <v>714</v>
      </c>
      <c r="M8" s="10"/>
    </row>
    <row r="9" spans="1:13" ht="15">
      <c r="A9" s="9" t="s">
        <v>11</v>
      </c>
      <c r="B9" s="20">
        <f>Лист1!K4</f>
        <v>47.5</v>
      </c>
      <c r="C9" s="1">
        <v>40</v>
      </c>
      <c r="D9" s="20">
        <f>Лист1!K17</f>
        <v>10</v>
      </c>
      <c r="E9" s="1">
        <v>15</v>
      </c>
      <c r="F9" s="20">
        <f>Лист1!K31</f>
        <v>110</v>
      </c>
      <c r="G9" s="1">
        <v>92</v>
      </c>
      <c r="H9" s="20">
        <f>Лист1!K44</f>
        <v>60.83333333333333</v>
      </c>
      <c r="I9" s="1">
        <v>50</v>
      </c>
      <c r="J9" s="20">
        <f>Лист1!K57</f>
        <v>17.5</v>
      </c>
      <c r="K9" s="1">
        <v>7</v>
      </c>
      <c r="L9" s="1">
        <f>декабрь!L9</f>
        <v>187</v>
      </c>
      <c r="M9" s="10"/>
    </row>
    <row r="10" spans="1:13" ht="15">
      <c r="A10" s="9" t="s">
        <v>12</v>
      </c>
      <c r="B10" s="20">
        <f>Лист1!K5</f>
        <v>52.5</v>
      </c>
      <c r="C10" s="1">
        <v>79</v>
      </c>
      <c r="D10" s="20">
        <f>Лист1!K18</f>
        <v>10.833333333333332</v>
      </c>
      <c r="E10" s="1">
        <v>12</v>
      </c>
      <c r="F10" s="20">
        <f>Лист1!K32</f>
        <v>124.16666666666666</v>
      </c>
      <c r="G10" s="1">
        <v>187</v>
      </c>
      <c r="H10" s="20">
        <f>Лист1!K45</f>
        <v>68.33333333333333</v>
      </c>
      <c r="I10" s="1">
        <v>121</v>
      </c>
      <c r="J10" s="20">
        <f>Лист1!K58</f>
        <v>19.166666666666668</v>
      </c>
      <c r="K10" s="1">
        <v>15</v>
      </c>
      <c r="L10" s="1">
        <f>декабрь!L10</f>
        <v>798</v>
      </c>
      <c r="M10" s="10"/>
    </row>
    <row r="11" spans="1:13" ht="15">
      <c r="A11" s="9" t="s">
        <v>13</v>
      </c>
      <c r="B11" s="20">
        <f>Лист1!K6</f>
        <v>115.83333333333334</v>
      </c>
      <c r="C11" s="1">
        <v>91</v>
      </c>
      <c r="D11" s="20">
        <f>Лист1!K19</f>
        <v>24.166666666666664</v>
      </c>
      <c r="E11" s="1">
        <v>26</v>
      </c>
      <c r="F11" s="20">
        <f>Лист1!K33</f>
        <v>270</v>
      </c>
      <c r="G11" s="1">
        <v>306</v>
      </c>
      <c r="H11" s="20">
        <f>Лист1!K46</f>
        <v>149.16666666666666</v>
      </c>
      <c r="I11" s="1">
        <v>191</v>
      </c>
      <c r="J11" s="20">
        <f>Лист1!K59</f>
        <v>47.5</v>
      </c>
      <c r="K11" s="1">
        <v>11</v>
      </c>
      <c r="L11" s="1">
        <f>декабрь!L11</f>
        <v>1101</v>
      </c>
      <c r="M11" s="10"/>
    </row>
    <row r="12" spans="1:13" ht="15">
      <c r="A12" s="9" t="s">
        <v>14</v>
      </c>
      <c r="B12" s="20">
        <f>Лист1!K7</f>
        <v>32.5</v>
      </c>
      <c r="C12" s="1">
        <v>24</v>
      </c>
      <c r="D12" s="20">
        <f>Лист1!K20</f>
        <v>6.666666666666666</v>
      </c>
      <c r="E12" s="1">
        <v>6</v>
      </c>
      <c r="F12" s="20">
        <f>Лист1!K34</f>
        <v>79.16666666666667</v>
      </c>
      <c r="G12" s="1">
        <v>103</v>
      </c>
      <c r="H12" s="20">
        <f>Лист1!K47</f>
        <v>43.33333333333333</v>
      </c>
      <c r="I12" s="1">
        <v>59</v>
      </c>
      <c r="J12" s="20">
        <f>Лист1!K60</f>
        <v>10.833333333333332</v>
      </c>
      <c r="K12" s="1">
        <v>7</v>
      </c>
      <c r="L12" s="1">
        <f>декабрь!L12</f>
        <v>107</v>
      </c>
      <c r="M12" s="10"/>
    </row>
    <row r="13" spans="1:13" ht="15">
      <c r="A13" s="9" t="s">
        <v>15</v>
      </c>
      <c r="B13" s="20">
        <f>Лист1!K8</f>
        <v>42.5</v>
      </c>
      <c r="C13" s="1">
        <v>8</v>
      </c>
      <c r="D13" s="20">
        <f>Лист1!K21</f>
        <v>9.166666666666666</v>
      </c>
      <c r="E13" s="1">
        <v>5</v>
      </c>
      <c r="F13" s="20">
        <f>Лист1!K35</f>
        <v>104.16666666666666</v>
      </c>
      <c r="G13" s="1">
        <v>31</v>
      </c>
      <c r="H13" s="20">
        <f>Лист1!K48</f>
        <v>57.5</v>
      </c>
      <c r="I13" s="1">
        <v>24</v>
      </c>
      <c r="J13" s="20">
        <f>Лист1!K61</f>
        <v>15</v>
      </c>
      <c r="K13" s="1">
        <v>3</v>
      </c>
      <c r="L13" s="1">
        <f>декабрь!L13</f>
        <v>224</v>
      </c>
      <c r="M13" s="10"/>
    </row>
    <row r="14" spans="1:13" ht="15">
      <c r="A14" s="9" t="s">
        <v>16</v>
      </c>
      <c r="B14" s="20">
        <f>Лист1!K9</f>
        <v>10.833333333333332</v>
      </c>
      <c r="C14" s="1">
        <v>4</v>
      </c>
      <c r="D14" s="20">
        <f>Лист1!K22</f>
        <v>2.5</v>
      </c>
      <c r="E14" s="1">
        <v>1</v>
      </c>
      <c r="F14" s="20">
        <f>Лист1!K36</f>
        <v>8.333333333333334</v>
      </c>
      <c r="G14" s="1">
        <v>25</v>
      </c>
      <c r="H14" s="20">
        <f>Лист1!K49</f>
        <v>5</v>
      </c>
      <c r="I14" s="1">
        <v>14</v>
      </c>
      <c r="J14" s="20">
        <f>Лист1!K62</f>
        <v>1.6666666666666665</v>
      </c>
      <c r="K14" s="1">
        <v>3</v>
      </c>
      <c r="L14" s="1">
        <f>декабрь!L14</f>
        <v>27</v>
      </c>
      <c r="M14" s="10"/>
    </row>
    <row r="15" spans="1:13" ht="15">
      <c r="A15" s="9"/>
      <c r="B15" s="20"/>
      <c r="C15" s="1"/>
      <c r="D15" s="20">
        <f>Лист1!K23</f>
        <v>0</v>
      </c>
      <c r="E15" s="1"/>
      <c r="F15" s="20">
        <f>Лист1!K37</f>
        <v>0</v>
      </c>
      <c r="G15" s="13"/>
      <c r="H15" s="20">
        <f>Лист1!K50</f>
        <v>0</v>
      </c>
      <c r="I15" s="1"/>
      <c r="J15" s="20">
        <f>Лист1!K63</f>
        <v>0</v>
      </c>
      <c r="K15" s="1"/>
      <c r="L15" s="1">
        <f>декабрь!L15</f>
        <v>0</v>
      </c>
      <c r="M15" s="10"/>
    </row>
    <row r="16" spans="1:13" ht="15">
      <c r="A16" s="9" t="s">
        <v>17</v>
      </c>
      <c r="B16" s="20">
        <f>Лист1!K11</f>
        <v>97.5</v>
      </c>
      <c r="C16" s="1">
        <v>94</v>
      </c>
      <c r="D16" s="20">
        <f>Лист1!K24</f>
        <v>20</v>
      </c>
      <c r="E16" s="1">
        <v>15</v>
      </c>
      <c r="F16" s="20">
        <f>Лист1!K38</f>
        <v>222.5</v>
      </c>
      <c r="G16" s="1">
        <v>184</v>
      </c>
      <c r="H16" s="20">
        <f>Лист1!K51</f>
        <v>122.5</v>
      </c>
      <c r="I16" s="1">
        <v>111</v>
      </c>
      <c r="J16" s="20">
        <f>Лист1!K64</f>
        <v>34.166666666666664</v>
      </c>
      <c r="K16" s="1">
        <v>14</v>
      </c>
      <c r="L16" s="1">
        <f>декабрь!L16</f>
        <v>714</v>
      </c>
      <c r="M16" s="10"/>
    </row>
    <row r="17" spans="1:13" ht="15">
      <c r="A17" s="9" t="s">
        <v>18</v>
      </c>
      <c r="B17" s="20">
        <f>Лист1!K12</f>
        <v>44.16666666666667</v>
      </c>
      <c r="C17" s="1">
        <v>34</v>
      </c>
      <c r="D17" s="20">
        <f>Лист1!K25</f>
        <v>9.166666666666666</v>
      </c>
      <c r="E17" s="1">
        <v>5</v>
      </c>
      <c r="F17" s="20">
        <f>Лист1!K39</f>
        <v>119.16666666666666</v>
      </c>
      <c r="G17" s="1">
        <v>62</v>
      </c>
      <c r="H17" s="20">
        <f>Лист1!K52</f>
        <v>65.83333333333333</v>
      </c>
      <c r="I17" s="1">
        <v>38</v>
      </c>
      <c r="J17" s="20">
        <f>Лист1!K65</f>
        <v>10.833333333333332</v>
      </c>
      <c r="K17" s="1">
        <v>3</v>
      </c>
      <c r="L17" s="1">
        <f>декабрь!L17</f>
        <v>230</v>
      </c>
      <c r="M17" s="10"/>
    </row>
    <row r="18" spans="1:13" ht="15.75" thickBot="1">
      <c r="A18" s="11" t="s">
        <v>19</v>
      </c>
      <c r="B18" s="21">
        <f>Лист1!K13</f>
        <v>49.16666666666667</v>
      </c>
      <c r="C18" s="2">
        <v>53</v>
      </c>
      <c r="D18" s="21">
        <f>Лист1!K26</f>
        <v>10</v>
      </c>
      <c r="E18" s="2">
        <v>13</v>
      </c>
      <c r="F18" s="21">
        <f>Лист1!K40</f>
        <v>112.5</v>
      </c>
      <c r="G18" s="2">
        <v>107</v>
      </c>
      <c r="H18" s="21">
        <f>Лист1!K53</f>
        <v>61.66666666666667</v>
      </c>
      <c r="I18" s="2">
        <v>50</v>
      </c>
      <c r="J18" s="21">
        <f>Лист1!K66</f>
        <v>16.666666666666668</v>
      </c>
      <c r="K18" s="2">
        <v>10</v>
      </c>
      <c r="L18" s="2">
        <f>декабрь!L18</f>
        <v>322</v>
      </c>
      <c r="M18" s="3"/>
    </row>
  </sheetData>
  <sheetProtection/>
  <mergeCells count="7">
    <mergeCell ref="L5:M5"/>
    <mergeCell ref="A5:A6"/>
    <mergeCell ref="B5:C5"/>
    <mergeCell ref="D5:E5"/>
    <mergeCell ref="F5:G5"/>
    <mergeCell ref="H5:I5"/>
    <mergeCell ref="J5:K5"/>
  </mergeCells>
  <conditionalFormatting sqref="B6:B12 D6 F6 H6 J6 L6 B19:B37">
    <cfRule type="expression" priority="65" dxfId="763">
      <formula>$B$6&lt;$A$6</formula>
    </cfRule>
  </conditionalFormatting>
  <conditionalFormatting sqref="C8">
    <cfRule type="expression" priority="64" dxfId="763">
      <formula>$C$8&gt;$B$8</formula>
    </cfRule>
  </conditionalFormatting>
  <conditionalFormatting sqref="E8">
    <cfRule type="cellIs" priority="52" dxfId="763" operator="greaterThan">
      <formula>$D$8</formula>
    </cfRule>
    <cfRule type="expression" priority="63" dxfId="763">
      <formula>$E$8&gt;$D$8</formula>
    </cfRule>
  </conditionalFormatting>
  <conditionalFormatting sqref="C9">
    <cfRule type="expression" priority="62" dxfId="763">
      <formula>$C$9&gt;$B$9</formula>
    </cfRule>
  </conditionalFormatting>
  <conditionalFormatting sqref="C10">
    <cfRule type="expression" priority="61" dxfId="763">
      <formula>$C$10&gt;$B$10</formula>
    </cfRule>
  </conditionalFormatting>
  <conditionalFormatting sqref="C11">
    <cfRule type="expression" priority="60" dxfId="763">
      <formula>$C$11&gt;$B$11</formula>
    </cfRule>
  </conditionalFormatting>
  <conditionalFormatting sqref="C12">
    <cfRule type="expression" priority="59" dxfId="763">
      <formula>$C$12&gt;$B$12</formula>
    </cfRule>
  </conditionalFormatting>
  <conditionalFormatting sqref="C13">
    <cfRule type="expression" priority="58" dxfId="763">
      <formula>$C$13&gt;$B$13</formula>
    </cfRule>
  </conditionalFormatting>
  <conditionalFormatting sqref="C14">
    <cfRule type="expression" priority="57" dxfId="763">
      <formula>$C$14&gt;$B$14</formula>
    </cfRule>
  </conditionalFormatting>
  <conditionalFormatting sqref="C16">
    <cfRule type="expression" priority="56" dxfId="763">
      <formula>$C$16&gt;$B$16</formula>
    </cfRule>
  </conditionalFormatting>
  <conditionalFormatting sqref="C17">
    <cfRule type="expression" priority="55" dxfId="763">
      <formula>$C$17&gt;$B$17</formula>
    </cfRule>
  </conditionalFormatting>
  <conditionalFormatting sqref="C18">
    <cfRule type="expression" priority="54" dxfId="763">
      <formula>$C$18&gt;$B$18</formula>
    </cfRule>
  </conditionalFormatting>
  <conditionalFormatting sqref="E7">
    <cfRule type="cellIs" priority="53" dxfId="763" operator="greaterThan">
      <formula>$D$7</formula>
    </cfRule>
  </conditionalFormatting>
  <conditionalFormatting sqref="E9:E18">
    <cfRule type="cellIs" priority="51" dxfId="763" operator="greaterThan">
      <formula>$D$9</formula>
    </cfRule>
  </conditionalFormatting>
  <conditionalFormatting sqref="G7">
    <cfRule type="cellIs" priority="50" dxfId="764" operator="lessThan">
      <formula>$F$7</formula>
    </cfRule>
  </conditionalFormatting>
  <conditionalFormatting sqref="G8">
    <cfRule type="cellIs" priority="45" dxfId="764" operator="lessThan">
      <formula>$F$8</formula>
    </cfRule>
    <cfRule type="cellIs" priority="49" dxfId="764" operator="lessThan">
      <formula>$F$9</formula>
    </cfRule>
  </conditionalFormatting>
  <conditionalFormatting sqref="G9">
    <cfRule type="cellIs" priority="48" dxfId="764" operator="lessThan">
      <formula>$F$10</formula>
    </cfRule>
  </conditionalFormatting>
  <conditionalFormatting sqref="G11">
    <cfRule type="cellIs" priority="2" dxfId="764" operator="lessThan">
      <formula>$F$11</formula>
    </cfRule>
    <cfRule type="cellIs" priority="47" dxfId="764" operator="lessThan">
      <formula>$F$12</formula>
    </cfRule>
  </conditionalFormatting>
  <conditionalFormatting sqref="G12">
    <cfRule type="cellIs" priority="46" dxfId="764" operator="lessThan">
      <formula>$F$13</formula>
    </cfRule>
  </conditionalFormatting>
  <conditionalFormatting sqref="G13">
    <cfRule type="cellIs" priority="44" dxfId="764" operator="lessThan">
      <formula>$F$13</formula>
    </cfRule>
    <cfRule type="cellIs" priority="66" dxfId="764" operator="lessThan">
      <formula>$F$14</formula>
    </cfRule>
  </conditionalFormatting>
  <conditionalFormatting sqref="G14">
    <cfRule type="cellIs" priority="43" dxfId="764" operator="lessThan">
      <formula>$F$14</formula>
    </cfRule>
  </conditionalFormatting>
  <conditionalFormatting sqref="I7">
    <cfRule type="cellIs" priority="42" dxfId="764" operator="lessThan">
      <formula>$H$7</formula>
    </cfRule>
  </conditionalFormatting>
  <conditionalFormatting sqref="I8">
    <cfRule type="cellIs" priority="41" dxfId="764" operator="lessThan">
      <formula>$H$8</formula>
    </cfRule>
  </conditionalFormatting>
  <conditionalFormatting sqref="I9">
    <cfRule type="cellIs" priority="40" dxfId="764" operator="lessThan">
      <formula>$H$9</formula>
    </cfRule>
  </conditionalFormatting>
  <conditionalFormatting sqref="I10">
    <cfRule type="cellIs" priority="39" dxfId="764" operator="lessThan">
      <formula>$H$10</formula>
    </cfRule>
  </conditionalFormatting>
  <conditionalFormatting sqref="I11">
    <cfRule type="cellIs" priority="38" dxfId="764" operator="lessThan">
      <formula>$H$11</formula>
    </cfRule>
  </conditionalFormatting>
  <conditionalFormatting sqref="I12">
    <cfRule type="cellIs" priority="37" dxfId="764" operator="lessThan">
      <formula>$H$12</formula>
    </cfRule>
  </conditionalFormatting>
  <conditionalFormatting sqref="I13">
    <cfRule type="cellIs" priority="36" dxfId="764" operator="lessThan">
      <formula>$H$13</formula>
    </cfRule>
  </conditionalFormatting>
  <conditionalFormatting sqref="I14">
    <cfRule type="cellIs" priority="35" dxfId="764" operator="lessThan">
      <formula>$H$14</formula>
    </cfRule>
  </conditionalFormatting>
  <conditionalFormatting sqref="G16">
    <cfRule type="cellIs" priority="34" dxfId="764" operator="lessThan">
      <formula>$F$16</formula>
    </cfRule>
  </conditionalFormatting>
  <conditionalFormatting sqref="G17">
    <cfRule type="cellIs" priority="33" dxfId="764" operator="lessThan">
      <formula>$F$17</formula>
    </cfRule>
  </conditionalFormatting>
  <conditionalFormatting sqref="G18">
    <cfRule type="cellIs" priority="32" dxfId="764" operator="lessThan">
      <formula>$F$18</formula>
    </cfRule>
  </conditionalFormatting>
  <conditionalFormatting sqref="I16">
    <cfRule type="cellIs" priority="31" dxfId="764" operator="lessThan">
      <formula>$H$16</formula>
    </cfRule>
  </conditionalFormatting>
  <conditionalFormatting sqref="I17">
    <cfRule type="cellIs" priority="30" dxfId="764" operator="lessThan">
      <formula>$H$17</formula>
    </cfRule>
  </conditionalFormatting>
  <conditionalFormatting sqref="I18">
    <cfRule type="cellIs" priority="29" dxfId="764" operator="lessThan">
      <formula>$H$18</formula>
    </cfRule>
  </conditionalFormatting>
  <conditionalFormatting sqref="K7">
    <cfRule type="cellIs" priority="28" dxfId="764" operator="greaterThan">
      <formula>$J$7</formula>
    </cfRule>
  </conditionalFormatting>
  <conditionalFormatting sqref="K8">
    <cfRule type="cellIs" priority="27" dxfId="764" operator="greaterThan">
      <formula>$J$8</formula>
    </cfRule>
  </conditionalFormatting>
  <conditionalFormatting sqref="K9">
    <cfRule type="cellIs" priority="26" dxfId="764" operator="greaterThan">
      <formula>$J$9</formula>
    </cfRule>
  </conditionalFormatting>
  <conditionalFormatting sqref="K10">
    <cfRule type="cellIs" priority="25" dxfId="764" operator="greaterThan">
      <formula>$J$10</formula>
    </cfRule>
  </conditionalFormatting>
  <conditionalFormatting sqref="K11">
    <cfRule type="cellIs" priority="24" dxfId="764" operator="greaterThan">
      <formula>$J$11</formula>
    </cfRule>
  </conditionalFormatting>
  <conditionalFormatting sqref="K12">
    <cfRule type="cellIs" priority="23" dxfId="764" operator="greaterThan">
      <formula>$J$12</formula>
    </cfRule>
  </conditionalFormatting>
  <conditionalFormatting sqref="K13">
    <cfRule type="cellIs" priority="22" dxfId="764" operator="greaterThan">
      <formula>$J$13</formula>
    </cfRule>
  </conditionalFormatting>
  <conditionalFormatting sqref="K14">
    <cfRule type="cellIs" priority="21" dxfId="764" operator="greaterThan">
      <formula>$J$14</formula>
    </cfRule>
  </conditionalFormatting>
  <conditionalFormatting sqref="K16">
    <cfRule type="cellIs" priority="6" dxfId="764" operator="greaterThan">
      <formula>$J$16</formula>
    </cfRule>
    <cfRule type="cellIs" priority="20" dxfId="764" operator="greaterThan">
      <formula>$J$16</formula>
    </cfRule>
  </conditionalFormatting>
  <conditionalFormatting sqref="K17">
    <cfRule type="cellIs" priority="5" dxfId="764" operator="greaterThan">
      <formula>$J$17</formula>
    </cfRule>
    <cfRule type="cellIs" priority="19" dxfId="764" operator="greaterThan">
      <formula>$J$17</formula>
    </cfRule>
  </conditionalFormatting>
  <conditionalFormatting sqref="K18">
    <cfRule type="cellIs" priority="4" dxfId="764" operator="greaterThan">
      <formula>$J$18</formula>
    </cfRule>
    <cfRule type="cellIs" priority="18" dxfId="764" operator="greaterThan">
      <formula>$J$18</formula>
    </cfRule>
  </conditionalFormatting>
  <conditionalFormatting sqref="M7">
    <cfRule type="cellIs" priority="17" dxfId="764" operator="lessThan">
      <formula>$L$7</formula>
    </cfRule>
  </conditionalFormatting>
  <conditionalFormatting sqref="M8">
    <cfRule type="cellIs" priority="16" dxfId="764" operator="lessThan">
      <formula>$L$8</formula>
    </cfRule>
  </conditionalFormatting>
  <conditionalFormatting sqref="M9">
    <cfRule type="cellIs" priority="15" dxfId="764" operator="lessThan">
      <formula>$L$9</formula>
    </cfRule>
  </conditionalFormatting>
  <conditionalFormatting sqref="M10">
    <cfRule type="cellIs" priority="14" dxfId="764" operator="lessThan">
      <formula>$L$10</formula>
    </cfRule>
  </conditionalFormatting>
  <conditionalFormatting sqref="M11">
    <cfRule type="cellIs" priority="13" dxfId="764" operator="lessThan">
      <formula>$L$11</formula>
    </cfRule>
  </conditionalFormatting>
  <conditionalFormatting sqref="M12">
    <cfRule type="cellIs" priority="12" dxfId="764" operator="lessThan">
      <formula>$L$12</formula>
    </cfRule>
  </conditionalFormatting>
  <conditionalFormatting sqref="M13">
    <cfRule type="cellIs" priority="11" dxfId="764" operator="lessThan">
      <formula>$L$13</formula>
    </cfRule>
  </conditionalFormatting>
  <conditionalFormatting sqref="M14">
    <cfRule type="cellIs" priority="10" dxfId="764" operator="lessThan">
      <formula>$L$14</formula>
    </cfRule>
  </conditionalFormatting>
  <conditionalFormatting sqref="M16">
    <cfRule type="cellIs" priority="9" dxfId="764" operator="lessThan">
      <formula>$L$16</formula>
    </cfRule>
  </conditionalFormatting>
  <conditionalFormatting sqref="M17">
    <cfRule type="cellIs" priority="8" dxfId="764" operator="lessThan">
      <formula>$L$17</formula>
    </cfRule>
  </conditionalFormatting>
  <conditionalFormatting sqref="M18">
    <cfRule type="cellIs" priority="7" dxfId="764" operator="lessThan">
      <formula>$L$18</formula>
    </cfRule>
  </conditionalFormatting>
  <conditionalFormatting sqref="G10">
    <cfRule type="cellIs" priority="3" dxfId="764" operator="lessThan">
      <formula>$F$10</formula>
    </cfRule>
  </conditionalFormatting>
  <conditionalFormatting sqref="C7">
    <cfRule type="cellIs" priority="1" dxfId="763" operator="greaterThan">
      <formula>$B$7</formula>
    </cfRule>
  </conditionalFormatting>
  <printOptions/>
  <pageMargins left="0.7" right="0.7" top="0.75" bottom="0.75" header="0.3" footer="0.3"/>
  <pageSetup fitToHeight="1" fitToWidth="1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Коростин Сергей Викторович</cp:lastModifiedBy>
  <cp:lastPrinted>2019-01-17T05:33:54Z</cp:lastPrinted>
  <dcterms:created xsi:type="dcterms:W3CDTF">2017-03-31T09:53:21Z</dcterms:created>
  <dcterms:modified xsi:type="dcterms:W3CDTF">2021-03-30T23:59:06Z</dcterms:modified>
  <cp:category/>
  <cp:version/>
  <cp:contentType/>
  <cp:contentStatus/>
</cp:coreProperties>
</file>